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281" yWindow="65431" windowWidth="10065" windowHeight="6885" tabRatio="607" activeTab="0"/>
  </bookViews>
  <sheets>
    <sheet name="IS" sheetId="1" r:id="rId1"/>
    <sheet name="BS" sheetId="2" r:id="rId2"/>
    <sheet name="STE" sheetId="3" r:id="rId3"/>
    <sheet name="CF" sheetId="4" r:id="rId4"/>
    <sheet name="Notes" sheetId="5" r:id="rId5"/>
    <sheet name="WORKINGS-to hide later" sheetId="6" state="hidden" r:id="rId6"/>
    <sheet name="WA-to hide later" sheetId="7" state="hidden" r:id="rId7"/>
  </sheets>
  <externalReferences>
    <externalReference r:id="rId10"/>
    <externalReference r:id="rId11"/>
  </externalReferences>
  <definedNames>
    <definedName name="\a">#REF!</definedName>
    <definedName name="_Fill" hidden="1">'[1]Office'!#REF!</definedName>
    <definedName name="_LP2">#REF!</definedName>
    <definedName name="_Order1" hidden="1">255</definedName>
    <definedName name="_Order2" hidden="1">255</definedName>
    <definedName name="_TV2">#REF!</definedName>
    <definedName name="a">#REF!</definedName>
    <definedName name="Current">#REF!</definedName>
    <definedName name="END">#REF!</definedName>
    <definedName name="FST">#REF!</definedName>
    <definedName name="i">#REF!</definedName>
    <definedName name="ii">#REF!</definedName>
    <definedName name="iii">#REF!</definedName>
    <definedName name="iv">#REF!</definedName>
    <definedName name="ix">#REF!</definedName>
    <definedName name="LOP">#REF!</definedName>
    <definedName name="_xlnm.Print_Area" localSheetId="1">'BS'!$A$1:$F$80</definedName>
    <definedName name="_xlnm.Print_Area" localSheetId="3">'CF'!$A$1:$E$86</definedName>
    <definedName name="_xlnm.Print_Area" localSheetId="0">'IS'!$A$1:$J$66</definedName>
    <definedName name="_xlnm.Print_Area" localSheetId="4">'Notes'!$A$1:$K$211</definedName>
    <definedName name="_xlnm.Print_Area" localSheetId="2">'STE'!$A$1:$J$45</definedName>
    <definedName name="_xlnm.Print_Area" localSheetId="5">'WORKINGS-to hide later'!$A$1:$N$53</definedName>
    <definedName name="Print_Area_MI">'[2]indicator'!$A$31:$J$88</definedName>
    <definedName name="Prior">#REF!</definedName>
    <definedName name="Project___Dataran_Putra">#REF!</definedName>
    <definedName name="S">#REF!</definedName>
    <definedName name="v">#REF!</definedName>
    <definedName name="vi">#REF!</definedName>
    <definedName name="vii">#REF!</definedName>
    <definedName name="viii">#REF!</definedName>
    <definedName name="x">#REF!</definedName>
    <definedName name="xi">#REF!</definedName>
    <definedName name="xii">#REF!</definedName>
    <definedName name="xiii">#REF!</definedName>
    <definedName name="xiv">#REF!</definedName>
    <definedName name="xix">#REF!</definedName>
    <definedName name="xv">#REF!</definedName>
    <definedName name="xvi">#REF!</definedName>
    <definedName name="xvii">#REF!</definedName>
    <definedName name="xviii">#REF!</definedName>
    <definedName name="xx">#REF!</definedName>
    <definedName name="xxi">#REF!</definedName>
    <definedName name="xxii">#REF!</definedName>
    <definedName name="Z_EFEE9F44_D9C6_11D1_B555_0060940C8B94_.wvu.FilterData" hidden="1">#REF!</definedName>
    <definedName name="Z_EFEE9F44_D9C6_11D1_B555_0060940C8B94_.wvu.PrintTitles" hidden="1">#REF!</definedName>
  </definedNames>
  <calcPr fullCalcOnLoad="1"/>
</workbook>
</file>

<file path=xl/sharedStrings.xml><?xml version="1.0" encoding="utf-8"?>
<sst xmlns="http://schemas.openxmlformats.org/spreadsheetml/2006/main" count="547" uniqueCount="394">
  <si>
    <t>All borrowings are denominated in Ringgit Malaysia.</t>
  </si>
  <si>
    <t xml:space="preserve">Changes in the Composition of the Group  </t>
  </si>
  <si>
    <t xml:space="preserve">Contingent Liabilities or Contingent Assets </t>
  </si>
  <si>
    <t xml:space="preserve">Capital Commitments </t>
  </si>
  <si>
    <t xml:space="preserve">Off Balance Sheet Financial Instruments </t>
  </si>
  <si>
    <t>There is no off balance sheet financial instruments as at the date of this quarterly report.</t>
  </si>
  <si>
    <t xml:space="preserve">Material Litigations </t>
  </si>
  <si>
    <t xml:space="preserve">The Group is not engaged in any material litigation either as plaintiff or defendant and the Directors do not have any knowledge of any proceedings pending or threatened against the Group as at the date of this quarterly report. </t>
  </si>
  <si>
    <t>Group Borrowings and Debt Securities</t>
  </si>
  <si>
    <t>(a)</t>
  </si>
  <si>
    <t>RM</t>
  </si>
  <si>
    <t>CURRENT ASSETS</t>
  </si>
  <si>
    <t>INDIVIDUAL QUARTER</t>
  </si>
  <si>
    <t>CUMULATIVE QUARTER</t>
  </si>
  <si>
    <t>REVENUE</t>
  </si>
  <si>
    <t>COST OF SALES</t>
  </si>
  <si>
    <t>TAXATION</t>
  </si>
  <si>
    <t>CASH FLOWS FROM OPERATING ACTIVITIES</t>
  </si>
  <si>
    <t>Operating profit before working capital changes</t>
  </si>
  <si>
    <t>Distributable</t>
  </si>
  <si>
    <t>Share</t>
  </si>
  <si>
    <t>Retained</t>
  </si>
  <si>
    <t>Capital</t>
  </si>
  <si>
    <t>Total</t>
  </si>
  <si>
    <t>CASH FLOWS FROM FINANCING ACTIVITIES</t>
  </si>
  <si>
    <t>OTHER INCOME</t>
  </si>
  <si>
    <t xml:space="preserve">CONDENSED CONSOLIDATED BALANCE SHEETS </t>
  </si>
  <si>
    <t>CONDENSED CONSOLIDATED STATEMENT OF CHANGES IN EQUITY</t>
  </si>
  <si>
    <t>CONDENSED CONSOLIDATED CASH FLOW STATEMENTS</t>
  </si>
  <si>
    <t>CASH FLOWS FROM INVESTING ACTIVITIES</t>
  </si>
  <si>
    <t>Net cash used in investing activities</t>
  </si>
  <si>
    <t>Number of ordinary shares at RM0.10 sen par each</t>
  </si>
  <si>
    <t>Premium</t>
  </si>
  <si>
    <t>Profit before tax</t>
  </si>
  <si>
    <t>(THE FIGURES HAVE NOT BEEN AUDITED)</t>
  </si>
  <si>
    <t xml:space="preserve">                                                                                                               </t>
  </si>
  <si>
    <t>3 MONTHS PERIOD ENDED</t>
  </si>
  <si>
    <t>ATTRIBUTABLE TO :</t>
  </si>
  <si>
    <t xml:space="preserve">  - Basic (sen)</t>
  </si>
  <si>
    <t xml:space="preserve">  - Diluted (sen)</t>
  </si>
  <si>
    <t>NON-CURRENT ASSETS</t>
  </si>
  <si>
    <t>ASSETS</t>
  </si>
  <si>
    <t>TOTAL  ASSETS</t>
  </si>
  <si>
    <t>EQUITY AND LIABILITIES</t>
  </si>
  <si>
    <t>TOTAL  EQUITY</t>
  </si>
  <si>
    <t>CURRENT  LIABILITIES</t>
  </si>
  <si>
    <t>Trade receivables</t>
  </si>
  <si>
    <t>Cash and bank balances</t>
  </si>
  <si>
    <t>TOTAL  LIABILITIES</t>
  </si>
  <si>
    <t>TOTAL  EQUITY AND LIABILITIES</t>
  </si>
  <si>
    <t>Net Assets per share attributable to ordinary</t>
  </si>
  <si>
    <t>Non-Distributable</t>
  </si>
  <si>
    <t>Sub-total</t>
  </si>
  <si>
    <t>Minority</t>
  </si>
  <si>
    <t>Interest</t>
  </si>
  <si>
    <t>Equity</t>
  </si>
  <si>
    <t>ADMINISTRATIVE  EXPENSES</t>
  </si>
  <si>
    <t>Goodwill on consolidation</t>
  </si>
  <si>
    <t>Intangible assets</t>
  </si>
  <si>
    <t>Share capital</t>
  </si>
  <si>
    <t/>
  </si>
  <si>
    <t>Hire purchase payables</t>
  </si>
  <si>
    <t>Other payables and accruals</t>
  </si>
  <si>
    <t>(Company no.  659523-T)</t>
  </si>
  <si>
    <t xml:space="preserve">  HOLDERS OF THE COMPANY</t>
  </si>
  <si>
    <t>A1</t>
  </si>
  <si>
    <t>A2</t>
  </si>
  <si>
    <t>A3</t>
  </si>
  <si>
    <t>A4</t>
  </si>
  <si>
    <t>A5</t>
  </si>
  <si>
    <t>A6</t>
  </si>
  <si>
    <t>A7</t>
  </si>
  <si>
    <t>A8</t>
  </si>
  <si>
    <t>A9</t>
  </si>
  <si>
    <t>A10</t>
  </si>
  <si>
    <t>A11</t>
  </si>
  <si>
    <t>A12</t>
  </si>
  <si>
    <t>A13</t>
  </si>
  <si>
    <t>RM'000</t>
  </si>
  <si>
    <t>Quarter</t>
  </si>
  <si>
    <t>B2</t>
  </si>
  <si>
    <t>Current</t>
  </si>
  <si>
    <t>B3</t>
  </si>
  <si>
    <t>B4</t>
  </si>
  <si>
    <t>B5</t>
  </si>
  <si>
    <t>B6</t>
  </si>
  <si>
    <t>B7</t>
  </si>
  <si>
    <t>B8</t>
  </si>
  <si>
    <t>B9</t>
  </si>
  <si>
    <t>B10</t>
  </si>
  <si>
    <t>B11</t>
  </si>
  <si>
    <t>B12</t>
  </si>
  <si>
    <t>Fully diluted earnings per share</t>
  </si>
  <si>
    <t>(b)</t>
  </si>
  <si>
    <t>B13</t>
  </si>
  <si>
    <t>Note:</t>
  </si>
  <si>
    <t>Adjustments for:</t>
  </si>
  <si>
    <t>Changes in working capital</t>
  </si>
  <si>
    <t>Net cash generated from operating activities</t>
  </si>
  <si>
    <t>Net cash (used in)/generated from financing activities</t>
  </si>
  <si>
    <t>Property, plant &amp; equipment</t>
  </si>
  <si>
    <t>Trade payables</t>
  </si>
  <si>
    <t>Material change in the profit before tax for the current quarter as compared with the immediate preceding quarter</t>
  </si>
  <si>
    <t>Cumulative</t>
  </si>
  <si>
    <t>Audit Report of the preceding Annual Financial Statements</t>
  </si>
  <si>
    <t xml:space="preserve">Seasonal or Cyclical Factors  </t>
  </si>
  <si>
    <t xml:space="preserve">Changes in estimates </t>
  </si>
  <si>
    <t>Debt and equity securities</t>
  </si>
  <si>
    <t xml:space="preserve">Valuation of Property, Plant and Equipment </t>
  </si>
  <si>
    <t>Dividend Paid</t>
  </si>
  <si>
    <t>Basis of Preparation</t>
  </si>
  <si>
    <t>Unusual Items Affecting Assets, Liabilities, Equity, Net Income or Cash Flows</t>
  </si>
  <si>
    <t xml:space="preserve">Segmental Information </t>
  </si>
  <si>
    <t>Dividend</t>
  </si>
  <si>
    <t xml:space="preserve">Status of corporate proposals announced but not yet completed </t>
  </si>
  <si>
    <t xml:space="preserve">Purchase and Disposal of Quoted Securities  </t>
  </si>
  <si>
    <t>There was no purchase or disposal of quoted securities during the current quarter and financial year-to-date.</t>
  </si>
  <si>
    <t>Prospects for the current financial year</t>
  </si>
  <si>
    <t>Variance of actual profit from Profit forecast and Profit Guarantee</t>
  </si>
  <si>
    <t xml:space="preserve">Review of Performance  </t>
  </si>
  <si>
    <t xml:space="preserve">B1     </t>
  </si>
  <si>
    <t xml:space="preserve">Material Events Subsequent to the end of the current quarter </t>
  </si>
  <si>
    <t xml:space="preserve">Profit on Sale of Unquoted Investments and/or Properties </t>
  </si>
  <si>
    <t>Tax paid</t>
  </si>
  <si>
    <t>EQUITY HOLDERS OF THE COMPANY</t>
  </si>
  <si>
    <t>MINORITY INTEREST</t>
  </si>
  <si>
    <t>Share premium</t>
  </si>
  <si>
    <t>Inventories</t>
  </si>
  <si>
    <t>Deferred tax liabilities</t>
  </si>
  <si>
    <t>Development costs</t>
  </si>
  <si>
    <t>Foreign</t>
  </si>
  <si>
    <t>Currency</t>
  </si>
  <si>
    <t>Translation</t>
  </si>
  <si>
    <t>Other receivables, prepayments &amp; deposits</t>
  </si>
  <si>
    <t>Amount owing by a related company</t>
  </si>
  <si>
    <t>Deposits placed with licensed bank</t>
  </si>
  <si>
    <t>Reserve</t>
  </si>
  <si>
    <t>Cash (used in)/generated from operations</t>
  </si>
  <si>
    <t>Net cash used in from financing activities</t>
  </si>
  <si>
    <t>NON-CURRENT LIABILITIES</t>
  </si>
  <si>
    <t>Intellectual property rights</t>
  </si>
  <si>
    <t>Foreign currency translation reserve</t>
  </si>
  <si>
    <t xml:space="preserve">CONDENSED CONSOLIDATED INCOME STATEMENT </t>
  </si>
  <si>
    <t>As  at 1 January 2008</t>
  </si>
  <si>
    <t>NOTES TO THE UNAUDITED INTERIM FINANCIAL REPORT</t>
  </si>
  <si>
    <t>PART B - EXPLANATORY NOTES PURSUANT TO APPENDIX 9B  OF  THE LISTING</t>
  </si>
  <si>
    <t>Net  decrease in cash and  cash equivalents</t>
  </si>
  <si>
    <t>Opening balance  of cash and cash equivalents</t>
  </si>
  <si>
    <t>Closing balance  of cash and cash equivalents</t>
  </si>
  <si>
    <t xml:space="preserve">Cash and cash equivalents </t>
  </si>
  <si>
    <t>Overdraft</t>
  </si>
  <si>
    <t>Total borrowings</t>
  </si>
  <si>
    <t>GROSS PROFIT / (LOSS)</t>
  </si>
  <si>
    <t>Minority interest</t>
  </si>
  <si>
    <t>The rest of this page has been intentionally left blank.</t>
  </si>
  <si>
    <t>Income tax</t>
  </si>
  <si>
    <t>Current tax</t>
  </si>
  <si>
    <t>(Over) / under provision of tax in  prior year</t>
  </si>
  <si>
    <t>Secured short -term</t>
  </si>
  <si>
    <t>PRE-ACQUISITION PROFIT ADJUSTMENT</t>
  </si>
  <si>
    <t>Profit / (loss)  attributable to ordinary equity holders of the parent  (RM'000)</t>
  </si>
  <si>
    <t>A</t>
  </si>
  <si>
    <t>B</t>
  </si>
  <si>
    <t>FOR THE QUARTER AND 12  MONTHS ENDED 31 DECEMBER  2008</t>
  </si>
  <si>
    <t>12  MONTHS PERIOD ENDED</t>
  </si>
  <si>
    <t>31  DEC 2008</t>
  </si>
  <si>
    <t>31  DEC 2007</t>
  </si>
  <si>
    <t>FINANCE COSTS</t>
  </si>
  <si>
    <t>SHARE OF LOSS OF AN ASSOCIATE</t>
  </si>
  <si>
    <t xml:space="preserve">NEGATIVE GOODWILL ARISING FROM </t>
  </si>
  <si>
    <t xml:space="preserve">    ACQUISITION  OF  A  SUBSIDIARY COMPANY</t>
  </si>
  <si>
    <t>PROFIT / (LOSS)  BEFORE TAXATION</t>
  </si>
  <si>
    <t>PROFIT / (LOSS)   FOR THE FINANCIAL YEAR</t>
  </si>
  <si>
    <t>30SEP 2008</t>
  </si>
  <si>
    <t>CUMULATIVE</t>
  </si>
  <si>
    <t>3 MONTHS TO</t>
  </si>
  <si>
    <t>A-B</t>
  </si>
  <si>
    <t>I</t>
  </si>
  <si>
    <t>II</t>
  </si>
  <si>
    <t>I-II</t>
  </si>
  <si>
    <t>30SEP 2007</t>
  </si>
  <si>
    <t>9 MONTHS</t>
  </si>
  <si>
    <t>Foreign currency translation</t>
  </si>
  <si>
    <t xml:space="preserve"> ENDED</t>
  </si>
  <si>
    <t>No. of Shares</t>
  </si>
  <si>
    <t>No. of days in issue</t>
  </si>
  <si>
    <t>Total no. of days</t>
  </si>
  <si>
    <t>Weighted no. of days</t>
  </si>
  <si>
    <t>Weighted no. of Shares</t>
  </si>
  <si>
    <t>Calculation of Weighted Average No. of Shares as at 31.12.2008</t>
  </si>
  <si>
    <t>Bonus issue on 6.11.2008</t>
  </si>
  <si>
    <t>YTD</t>
  </si>
  <si>
    <t>Quarter 4</t>
  </si>
  <si>
    <t>Corporate Guarantees issued to financial institutions in respect of</t>
  </si>
  <si>
    <t>At beginning of year ,</t>
  </si>
  <si>
    <t>1.1.2008</t>
  </si>
  <si>
    <t>Total at 31.12.2008</t>
  </si>
  <si>
    <t>31 DECEMBER   2008</t>
  </si>
  <si>
    <t>Revaluation reserve</t>
  </si>
  <si>
    <t>Revaluation</t>
  </si>
  <si>
    <t>C=       A-B</t>
  </si>
  <si>
    <t>C</t>
  </si>
  <si>
    <t>D=    I-II</t>
  </si>
  <si>
    <t>D</t>
  </si>
  <si>
    <t>this page to be hidden later</t>
  </si>
  <si>
    <t>GP margin</t>
  </si>
  <si>
    <t>Increase of admin exp</t>
  </si>
  <si>
    <t>There is no capital commitments during the quarter .</t>
  </si>
  <si>
    <t>The unaudited condensed consolidated income statements should be read in conjunction with the notes to the interim financial report and the audited financial statements of the Group for the financial year ended 31 December 2008.</t>
  </si>
  <si>
    <t>The unaudited condensed consolidated balance sheet should be read in conjunction with the notes to the interim financial report and the audited financial statements of the Group for the financial year ended 31 December 2008.</t>
  </si>
  <si>
    <t>The unaudited condensed consolidated statement of changes in equity should be read in conjunction with the notes to the interim financial report and the audited financial statements of the Group for the financial year ended 31 December 2008.</t>
  </si>
  <si>
    <t>The unaudited condensed consolidated cash flow should be read in conjunction with the notes to the interim financial report and the audited financial statements of the Group for the financial year ended 31 December 2008.</t>
  </si>
  <si>
    <t>Investment in an associate</t>
  </si>
  <si>
    <t>Tax recoverable</t>
  </si>
  <si>
    <t>EQUITY ATTRIBUTABLE TO  EQUITY</t>
  </si>
  <si>
    <t>Bank overdraft - secured</t>
  </si>
  <si>
    <t>website :</t>
  </si>
  <si>
    <t>http://www.smrhrgroup.com/</t>
  </si>
  <si>
    <t>Current Year-to-date ended</t>
  </si>
  <si>
    <t>As  at 1 January 2009</t>
  </si>
  <si>
    <t>Revenue</t>
  </si>
  <si>
    <t>Cost of sales</t>
  </si>
  <si>
    <t>Gross Profit</t>
  </si>
  <si>
    <t>Other operating income</t>
  </si>
  <si>
    <t>Administrative expenses</t>
  </si>
  <si>
    <t>Finance costs</t>
  </si>
  <si>
    <t>Taxation</t>
  </si>
  <si>
    <t>Attributable to:</t>
  </si>
  <si>
    <t>Equity holders of the Company</t>
  </si>
  <si>
    <t xml:space="preserve">   equity holders of the Company</t>
  </si>
  <si>
    <t>Note</t>
  </si>
  <si>
    <t>Profits</t>
  </si>
  <si>
    <t xml:space="preserve">CORRESPONDING </t>
  </si>
  <si>
    <t>PERIOD ENDED</t>
  </si>
  <si>
    <t>CURRENT PERIOD</t>
  </si>
  <si>
    <r>
      <t xml:space="preserve">Income Tax Expenses </t>
    </r>
    <r>
      <rPr>
        <sz val="9"/>
        <rFont val="Arial"/>
        <family val="2"/>
      </rPr>
      <t xml:space="preserve"> </t>
    </r>
  </si>
  <si>
    <t xml:space="preserve">The audit report for the annual financial statements of the Group for the FYE 31 December 2008 was not subject to any qualification. </t>
  </si>
  <si>
    <t>There were no unusual items or events, which affected the assets, liabilities, equity, net income or cash flows of the Group since the last annual audited financial statements.</t>
  </si>
  <si>
    <t>There was no sale of unquoted investments or properties during the quarter under review.</t>
  </si>
  <si>
    <t>The Group’s operations were not materially affected by seasonal or cyclical changes.</t>
  </si>
  <si>
    <t>There were no changes in estimates of amounts reported that have a material effect on the results for the current financial quarter under review.</t>
  </si>
  <si>
    <t>No dividend was paid during the financial quarter under review.</t>
  </si>
  <si>
    <t>(b)       Analysis by geographical areas</t>
  </si>
  <si>
    <t>Overseas</t>
  </si>
  <si>
    <t>Malaysia</t>
  </si>
  <si>
    <t>External sales</t>
  </si>
  <si>
    <t>Segment assets</t>
  </si>
  <si>
    <t>Segment liabilities</t>
  </si>
  <si>
    <t>Depreciation &amp; amortisation</t>
  </si>
  <si>
    <t>Retained profits</t>
  </si>
  <si>
    <t xml:space="preserve">    banking facilities granted to subsidiary companies</t>
  </si>
  <si>
    <t>Bank Guarantee issued by a subsidiary company in favour of third parties</t>
  </si>
  <si>
    <t>Save for  the above, there were no changes in the contingent liabilities and contingent assets of the Group, since the last audited accounts as at 31 December 2008.</t>
  </si>
  <si>
    <t xml:space="preserve">             development</t>
  </si>
  <si>
    <t xml:space="preserve"> Segment revenue</t>
  </si>
  <si>
    <t xml:space="preserve"> Elimination of inter segment sales</t>
  </si>
  <si>
    <t xml:space="preserve"> Segment Results</t>
  </si>
  <si>
    <t>There were no issuance, cancellation or repayment of debt and equity securities, share buy-backs, share cancellations, shares held as treasury shares, repurchase and resale of treasury shares for  the current financial  quarter under review.</t>
  </si>
  <si>
    <t>Unaudited</t>
  </si>
  <si>
    <t>Audited</t>
  </si>
  <si>
    <t xml:space="preserve">      equity holders of the Company (sen)</t>
  </si>
  <si>
    <t xml:space="preserve">     Attributable to Equity Holders of the  Company</t>
  </si>
  <si>
    <t>Profit after tax</t>
  </si>
  <si>
    <t>Consolidation adjustments</t>
  </si>
  <si>
    <t xml:space="preserve"> - investment holding &amp; management services</t>
  </si>
  <si>
    <t>Secured long -term</t>
  </si>
  <si>
    <t>formularised, do not change</t>
  </si>
  <si>
    <t>O&amp;C</t>
  </si>
  <si>
    <t>3 months ended</t>
  </si>
  <si>
    <t>(a)       Analysis of  segmental revenue and results</t>
  </si>
  <si>
    <t>Elimi-</t>
  </si>
  <si>
    <t>nations</t>
  </si>
  <si>
    <t>Group</t>
  </si>
  <si>
    <t xml:space="preserve">Inter-segment </t>
  </si>
  <si>
    <t>Current quarter compared to preceeding year's corresponding quarter</t>
  </si>
  <si>
    <t>Current financial period  compared to preceeding year's corresponding period</t>
  </si>
  <si>
    <t>Sales</t>
  </si>
  <si>
    <t>Bad debts written off</t>
  </si>
  <si>
    <t>Amount owing to a related company</t>
  </si>
  <si>
    <t>Bonus issue expenses</t>
  </si>
  <si>
    <t xml:space="preserve"> - software &amp; implementation services</t>
  </si>
  <si>
    <t>REQUIREMENTS OF BURSA SECURITIES FOR THE ACE MARKET</t>
  </si>
  <si>
    <t>a)</t>
  </si>
  <si>
    <t>There is no dividend declared for the current financial quarter.</t>
  </si>
  <si>
    <t xml:space="preserve">PART A - EXPLANATORY NOTES PURSUANT TO FRS 134 </t>
  </si>
  <si>
    <t>These interim financial statements of the Group are unaudited and have been prepared in accordance with FRS 134 - Interim Financial Reporting issued by the Malaysian Accounting Standards Board ("MASB")  and Appendix 9B of the Bursa Malaysia Securities Berhad for the ACE Market Listing Requirements ("AMLR"). 
The interim financial report should be read in conjunction with the audited financial statements of the Group for the financial year ended ("FYE") 31 December 2008. These explanatory notes attached to the interim financial statement provide an explanation of events and transactions that are significant to an understanding of the changes in the financial position and performance of the Group since the FYE 31 December 2008.
The significant accounting policies and presentation adopted by the Group for these interim condensed financial statements are consistent with those of the audited financial statements for the FYE  31 December 2008.</t>
  </si>
  <si>
    <t>The value of office suite has been brought forward, without amendments from the last year's annual audited financial statements.</t>
  </si>
  <si>
    <t>Loss / (Gain) in Disposal PPE</t>
  </si>
  <si>
    <t>30  SEPTEMBER 2009</t>
  </si>
  <si>
    <t>Negative Goodwill From Acquisition</t>
  </si>
  <si>
    <t>of Subsidiary Company</t>
  </si>
  <si>
    <t>Negative goodwill written off</t>
  </si>
  <si>
    <t>30.9.2009</t>
  </si>
  <si>
    <t>30.9.2008</t>
  </si>
  <si>
    <t>9  months ended</t>
  </si>
  <si>
    <t>9 months ended 30 September 2009</t>
  </si>
  <si>
    <t>9 MONTHS PERIOD ENDED</t>
  </si>
  <si>
    <t xml:space="preserve">                                                                                                                                                                                                                                                                                                                                                                                                                                                                                                                                                                                                                                                                                                                                                                                                                                                                                                                                                                                                                                                                                                                                                                                                                                                                                                                                                                                                                                                                                                                                                                                                          </t>
  </si>
  <si>
    <t>Acquisition of Subsidiary</t>
  </si>
  <si>
    <t>Foreign exchange fluctuating difference</t>
  </si>
  <si>
    <t xml:space="preserve">There are no corporate proposals announced but not yet completed as at the date of this quarterly report. </t>
  </si>
  <si>
    <t>The Group has no potential dilutive securities. As such, no dilutive effect on the earnings per share of the Group.</t>
  </si>
  <si>
    <t xml:space="preserve"> - outsourcing, consulting, learning &amp;</t>
  </si>
  <si>
    <t>Weighted average no. of ordinary shares of RM 0.10 each ('000)</t>
  </si>
  <si>
    <t xml:space="preserve"> ENDED 31 DECEMBER 2009</t>
  </si>
  <si>
    <t>12 MONTHS PERIOD ENDED</t>
  </si>
  <si>
    <t>31  DECEMBER 2009</t>
  </si>
  <si>
    <t>31 DECEMBER 2008</t>
  </si>
  <si>
    <t>SMRT Q4  2009- BURSA</t>
  </si>
  <si>
    <t>31 December 2009</t>
  </si>
  <si>
    <t>31 December  2008</t>
  </si>
  <si>
    <t>31 DECEMBER 2009</t>
  </si>
  <si>
    <t>Provision for Taxation</t>
  </si>
  <si>
    <t>Revaluation of property, plant &amp; equipment</t>
  </si>
  <si>
    <t>31.12.2009</t>
  </si>
  <si>
    <t>31.12.2008</t>
  </si>
  <si>
    <t>12  months ended</t>
  </si>
  <si>
    <t>PPE written Off</t>
  </si>
  <si>
    <t>Impairment loss on goodwill on consolidation</t>
  </si>
  <si>
    <t>30  SEPTEMBER 2008</t>
  </si>
  <si>
    <t>3 months ended 31 December 2009</t>
  </si>
  <si>
    <t>12 months ended 31 December 2009</t>
  </si>
  <si>
    <t>As at  31.12.2009</t>
  </si>
  <si>
    <t>12 months ended</t>
  </si>
  <si>
    <t xml:space="preserve">b) </t>
  </si>
  <si>
    <t>c)</t>
  </si>
  <si>
    <t xml:space="preserve">QUARTERLY REPORT ON CONSOLIDATED RESULTS FOR THE FOURTH  FINANCIAL QUARTER  </t>
  </si>
  <si>
    <t>Operating loss</t>
  </si>
  <si>
    <t>Loss  before taxation</t>
  </si>
  <si>
    <t>Loss for the financial period</t>
  </si>
  <si>
    <t xml:space="preserve">Loss per share attributable to </t>
  </si>
  <si>
    <t>Profit / (loss) for the year</t>
  </si>
  <si>
    <t>Balance at the end of the year</t>
  </si>
  <si>
    <t>FOR THE FOURTH FINANCIAL QUARTER ENDED 31 DECEMBER 2009</t>
  </si>
  <si>
    <t xml:space="preserve">Share of Profit/ (Loss) of Associated Company </t>
  </si>
  <si>
    <t>Basic loss per ordinary shares (sen)</t>
  </si>
  <si>
    <t xml:space="preserve">On 11th January 2010, the Company had announced that SMR Learning &amp; development Sdn. Bhd. had on 8 January 2010 changed its company name to SMR HR Group Sdn. Bhd.
</t>
  </si>
  <si>
    <t>On 4th February 2010, the Company had announced that SMR HR Group Sdn. Bhd. ("SMR HRG"), had on 4th February 2010 signed a Joint Venture Agreement with Centre For Modern Management (Sarawak) Sdn. Bhd. ("CMM") to cooperate in the joint organisation and promotion of the ASIA HRD Congress™ 2010 to be held in Kuching, Sarawak between July 6 – 8, 2010, or an alternative date to be jointly agreed by SMR HRG and CMM.</t>
  </si>
  <si>
    <t>Tax refund</t>
  </si>
  <si>
    <t>The  Placement Shares  are proposed to be issued based on a discount of not more than 10% from the five-day weighted average market price of SMR Tech Bhd’s shares immediately preceding the price-fixing date and shall not be lower than the par value of RM0.10 SMR Tech Bhd’s shares.</t>
  </si>
  <si>
    <t>The proposed utilisation of the placement proceeds based on an indicative issue price of RM0.10 is at follows :</t>
  </si>
  <si>
    <t>Details of Utilisation</t>
  </si>
  <si>
    <t>Working capital requirements</t>
  </si>
  <si>
    <t>Estimated expenses for the Proposed Private Placement</t>
  </si>
  <si>
    <t>The amount is expected to be utilised within 6 months from the date of completion of the Proposed Private Placement. Any variation in the terms of the proceeds will be adjusted against the amount allocated for working capital requirement purposes.</t>
  </si>
  <si>
    <t>On 19 Feb 2010, KIBB  had announced that the Board of SMR Tech Bhd has fixed the issue price for the Placement Shares of RM0.10 each at an issue price of RM0.10 per Placement Shares .(“Issue Price”).  The Issue Price represents the par value of the SMR Tech Bhd’s shares and a premium of approximately 4.17% to the five-market day volume weighted average market price of SMR Tech Bhd’s shares from 10 Feb 2010 to 18 Feb 2010 of RM0.096.</t>
  </si>
  <si>
    <t>On 22 Feb 2010, KIBB  had announced that the issued and paid up shares capital of the Company after the Shares Placement will be increased from 133,333,333 shares of RM0.10 each to 146,666,666 of RM0.10 each and the listing date for these shares will be on 23 Feb 2010.</t>
  </si>
  <si>
    <t>(i) SMRT/KIBB must fully comply with the relevant provisions under the ACE Market Listing Requirements (“ACE LR”) pertaining to the implementation of the Proposed Private Placement;</t>
  </si>
  <si>
    <t>(ii) SMRT/KIBB to inform Bursa Securities upon completion of the Proposed Private Placement; and</t>
  </si>
  <si>
    <t>(iii) SMRT/KIBB to furnish Bursa Securities with a written confirmation of its compliance with the terms and conditions of Bursa Securities’ approval once the Proposed Private Placement has been implemented.</t>
  </si>
  <si>
    <t xml:space="preserve">For the current quarter under review (Q4 2009), the Group had achieved a revenue of RM0.8 million with a loss attributable to equity holders of RM2.8 million compared with a turnover of RM1.3 million and loss of 4.4 million in the same quarter of 2008 (Q4). </t>
  </si>
  <si>
    <t xml:space="preserve">For the 12 months period under review, the Group recorded  a lower revenue of RM8 million against RM11.4 million achieved in the corresponding period of the preceding year due to lower sales of software solutions, consulting services and trainings. </t>
  </si>
  <si>
    <t xml:space="preserve">The Board maintains a positive outlook on the Group's performance for year 2010.  </t>
  </si>
  <si>
    <t>The acquisition of the new subsidiary, Agensi Pekerjaan SMR Talent Search Sdn Bhd in Q4 2008 is expected to contribute positively to the Group's result for the current year.</t>
  </si>
  <si>
    <t xml:space="preserve">The Group is aggresively exploring avenues to broaden its customers base including working through business partners and referrals contacts .     </t>
  </si>
  <si>
    <t xml:space="preserve">Depreciation </t>
  </si>
  <si>
    <t>Amortisation</t>
  </si>
  <si>
    <t>Foreign exchange rate changes</t>
  </si>
  <si>
    <t>Interest Income</t>
  </si>
  <si>
    <t>Interest expenses</t>
  </si>
  <si>
    <t>Allowance for doubtful debts written back</t>
  </si>
  <si>
    <t>Share of (profit)/loss of an associate</t>
  </si>
  <si>
    <t xml:space="preserve">Receivables </t>
  </si>
  <si>
    <t>Work-in-progress</t>
  </si>
  <si>
    <t xml:space="preserve">Payables </t>
  </si>
  <si>
    <t>Purchase of property, plant and equipment</t>
  </si>
  <si>
    <t xml:space="preserve">Development costs </t>
  </si>
  <si>
    <t xml:space="preserve">Acquisition of subsidiary </t>
  </si>
  <si>
    <t>Deposit held as security</t>
  </si>
  <si>
    <t>Proceeds from disposal of property, plant &amp; equipment</t>
  </si>
  <si>
    <t>Net change in amounts owing by related parties</t>
  </si>
  <si>
    <t>Repayment of hire purchase payables</t>
  </si>
  <si>
    <t>Interest paid</t>
  </si>
  <si>
    <t>Fixed deposits with licenced bank</t>
  </si>
  <si>
    <t>Less: Deposits held as security</t>
  </si>
  <si>
    <t>Loss Per Share  ("LPS")</t>
  </si>
  <si>
    <t xml:space="preserve">The basic LPS is calculated based on the Group's profit / (loss) attributable  to ordinary equity holders  of the parent for the current quarter and cumulative year to date, and divided by the weighted average number of shares of RM0.10 each in issue for the current quarter and cumulative year to date as follows :- </t>
  </si>
  <si>
    <t>Basic loss per share</t>
  </si>
  <si>
    <t>taxation /PBT</t>
  </si>
  <si>
    <t>Impairment loss on good will on consolidation</t>
  </si>
  <si>
    <t>Impairment loss in investment in associate</t>
  </si>
  <si>
    <t>Pre-acquisition loss</t>
  </si>
  <si>
    <t>Pre-acquisition Adjustment</t>
  </si>
  <si>
    <t>The Proposed  Private Placement will enable the Company to raise funds expeditiously for its working capital requirements without having to incur interest costs, as compare to bank borrowings. In addition  FW had indicated their intention to participate in the Proposed Private Placement to enable them to provide continued support to the business and prospects of the Company. The Proposed  Private Placement will increase the market capitalisation of the  Company to further strengthen  the consolidated balance sheet position of the Company.</t>
  </si>
  <si>
    <t xml:space="preserve"> On 11 Feb 2010, KIBB  had announced that Bursa Malaysia Securities Berhad ("Bursa Securities") had vide its letter dated 10 Feb 2010 given its approval for the listing of the Placement Shares subject to conditions below :</t>
  </si>
  <si>
    <t xml:space="preserve">On 30th December 2009, the Company had announced that on 28 December 2009, it has acquired 2 ordinary shares of RM1.00 each in Agensi Pekerjaan SMR Talent Search Sdn Bhd ("SMRTS"), representing 100% of the issued and paid-up share capital of SMRTS, for a total cash consideration of RM2.00 from Dr Palaniappan A/L Ramanathan Chettiar ("Dr Palan") (1 share) and Dr Nadarajah A/L Manickam ("Dr Nat") (1 share). The purchase price of RM1.00 per ordinary share in SMRTS was arrived at based on the par value of the shares in SMRTS. The acquisition will result in SMRTS being a wholly owned subsidiary of SMRT.
  </t>
  </si>
  <si>
    <t xml:space="preserve">On 6 Jan 2010, Kenanga Investment Bank Berhad (KIBB) had  announced that the Company is proposing to undertake a private placement of up to 10% of the issued and paid-up share capital of the Company, which will entail the issuance of up to 13,333,333 shares in SMR Tech Bhd of RM0.10 each (“Placement Shares”) at an issue price to be determined at a later date to Fikir Wawasan Sdn Bhd. (“FW”)  (“Proposed Private Placement”). </t>
  </si>
  <si>
    <t>Amount in RM</t>
  </si>
  <si>
    <t>The Group has streamlined its business activities of trainings, consulting,outsourcing, learning products and events to be undertaken by SMR HR Group Sdn Bhd and software solutions by SMR HR Technologies Sdn Bhd and will operate with prudent cost management.  Barring any unforeseen circumstances, the Directors are of the opinion that the Group's results for the current year will remain favourable.</t>
  </si>
  <si>
    <t>The Group neither announced nor provided any profit forecast or profit guarantee for the current quarter.</t>
  </si>
  <si>
    <t>The loss incurred was contributed by the fall in revenue of approximately 42% as compared to Q4 of 2008.  Administrative expenses for the current quarter has increased by 98% compared to Q4 2008  mainly due to an increase in operating overheads, additional amortisation of  RM0.6 million on development cost and impairment loss in an associated company of RM0.03 million charged out in Q4 2009.</t>
  </si>
  <si>
    <t xml:space="preserve">The Group recorded a lower loss to equity holders to RM2.7 million against loss of RM7.3 million in the corresponding period last year. Overheads has increased by approximately 11% and there is additional amortisation expenses of RM0.6 million on development cost and impairment loss in an associated company of RM0.03 million. </t>
  </si>
  <si>
    <t xml:space="preserve">For the current quarter under review, the Group recorded a revenue of RM0.8 million compared to RM2.3 milion in the immediate preceding quarter, which is a decrease of 67%. Loss before tax ("LBT") for the current quarter ("Q4 2009") was RM2.8 million against a profit before tax of RM0.1 million in the last quarter ("Q3 2009"). Operation overheads has increased largely due to the additional amortisation  on development cost and impairment loss in an associated company. </t>
  </si>
  <si>
    <t>The effective tax rate for the current financial quarter is higher than the statutory tax rate  of 25% due to the non- deductibility of certain expenses for tax in some subsidiary companies. SMR HR Technologies Sdn Bhd, a wholly -owned subsidiary of the Company is accorded tax exemption for  10 years up to 30 December 2011 due to its Multimedia Super Corridor (MSC) status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</si>
</sst>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_)"/>
    <numFmt numFmtId="180" formatCode="0.0"/>
    <numFmt numFmtId="181" formatCode="_(* #,##0.00_);_(* \(#,##0.00\);_(* &quot;-&quot;_);_(@_)"/>
    <numFmt numFmtId="182" formatCode="0.000"/>
    <numFmt numFmtId="183" formatCode="_(* #,##0.0_);_(* \(#,##0.0\);_(* &quot;-&quot;??_);_(@_)"/>
    <numFmt numFmtId="184" formatCode="[$-C09]dddd\,\ d\ mmmm\ yyyy"/>
    <numFmt numFmtId="185" formatCode="[$-409]h:mm:ss\ AM/PM"/>
    <numFmt numFmtId="186" formatCode="&quot;RM&quot;\ #,##0_);\(&quot;RM&quot;\ #,##0\)"/>
    <numFmt numFmtId="187" formatCode="&quot;RM&quot;\ #,##0_);[Red]\(&quot;RM&quot;\ #,##0\)"/>
    <numFmt numFmtId="188" formatCode="&quot;RM&quot;\ #,##0.00_);\(&quot;RM&quot;\ #,##0.00\)"/>
    <numFmt numFmtId="189" formatCode="&quot;RM&quot;\ #,##0.00_);[Red]\(&quot;RM&quot;\ #,##0.00\)"/>
    <numFmt numFmtId="190" formatCode="_(&quot;RM&quot;\ * #,##0_);_(&quot;RM&quot;\ * \(#,##0\);_(&quot;RM&quot;\ * &quot;-&quot;_);_(@_)"/>
    <numFmt numFmtId="191" formatCode="_(&quot;RM&quot;\ * #,##0.00_);_(&quot;RM&quot;\ * \(#,##0.00\);_(&quot;RM&quot;\ *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409]dddd\,\ mmmm\ dd\,\ yyyy"/>
    <numFmt numFmtId="198" formatCode="0.0%"/>
    <numFmt numFmtId="199" formatCode="_(* #,##0.000_);_(* \(#,##0.000\);_(* &quot;-&quot;??_);_(@_)"/>
    <numFmt numFmtId="200" formatCode="_(* #,##0.0000_);_(* \(#,##0.0000\);_(* &quot;-&quot;??_);_(@_)"/>
    <numFmt numFmtId="201" formatCode="_(* #,##0.00000_);_(* \(#,##0.00000\);_(* &quot;-&quot;??_);_(@_)"/>
    <numFmt numFmtId="202" formatCode="0.000%"/>
    <numFmt numFmtId="203" formatCode="_(* #,##0.000000_);_(* \(#,##0.000000\);_(* &quot;-&quot;??_);_(@_)"/>
    <numFmt numFmtId="204" formatCode="&quot;$&quot;#,##0.00"/>
    <numFmt numFmtId="205" formatCode="&quot;$&quot;#,##0.000"/>
    <numFmt numFmtId="206" formatCode="&quot;$&quot;#,##0.0000"/>
    <numFmt numFmtId="207" formatCode="&quot;$&quot;#,##0.0"/>
    <numFmt numFmtId="208" formatCode="&quot;$&quot;#,##0"/>
    <numFmt numFmtId="209" formatCode="#,##0.00_ ;\-#,##0.00\ "/>
    <numFmt numFmtId="210" formatCode="_(* #,##0.0_);_(* \(#,##0.0\);_(* &quot;-&quot;_);_(@_)"/>
    <numFmt numFmtId="211" formatCode="_(* #,##0.0000000_);_(* \(#,##0.0000000\);_(* &quot;-&quot;??_);_(@_)"/>
    <numFmt numFmtId="212" formatCode="_(* #,##0.00000000_);_(* \(#,##0.00000000\);_(* &quot;-&quot;??_);_(@_)"/>
    <numFmt numFmtId="213" formatCode="_(* #,##0.000000000_);_(* \(#,##0.000000000\);_(* &quot;-&quot;??_);_(@_)"/>
    <numFmt numFmtId="214" formatCode="_(* #,##0.0000000000_);_(* \(#,##0.0000000000\);_(* &quot;-&quot;??_);_(@_)"/>
    <numFmt numFmtId="215" formatCode="_(* #,##0.000_);_(* \(#,##0.000\);_(* &quot;-&quot;_);_(@_)"/>
  </numFmts>
  <fonts count="100">
    <font>
      <sz val="10"/>
      <name val="Arial"/>
      <family val="2"/>
    </font>
    <font>
      <sz val="11"/>
      <color indexed="8"/>
      <name val="Calibri"/>
      <family val="2"/>
    </font>
    <font>
      <b/>
      <sz val="10"/>
      <name val="Arial"/>
      <family val="2"/>
    </font>
    <font>
      <sz val="12"/>
      <name val="Times New Roman"/>
      <family val="1"/>
    </font>
    <font>
      <sz val="10"/>
      <name val="MS Sans Serif"/>
      <family val="2"/>
    </font>
    <font>
      <sz val="8"/>
      <name val="Arial"/>
      <family val="2"/>
    </font>
    <font>
      <sz val="10"/>
      <name val="Times New Roman"/>
      <family val="1"/>
    </font>
    <font>
      <b/>
      <i/>
      <sz val="16"/>
      <name val="Helv"/>
      <family val="2"/>
    </font>
    <font>
      <i/>
      <sz val="10"/>
      <color indexed="10"/>
      <name val="Arial"/>
      <family val="2"/>
    </font>
    <font>
      <i/>
      <sz val="10"/>
      <name val="Arial"/>
      <family val="2"/>
    </font>
    <font>
      <sz val="9"/>
      <name val="Arial"/>
      <family val="2"/>
    </font>
    <font>
      <b/>
      <i/>
      <u val="single"/>
      <sz val="8"/>
      <name val="Arial"/>
      <family val="2"/>
    </font>
    <font>
      <b/>
      <i/>
      <sz val="8"/>
      <name val="Arial"/>
      <family val="2"/>
    </font>
    <font>
      <sz val="10"/>
      <color indexed="8"/>
      <name val="Calibri"/>
      <family val="2"/>
    </font>
    <font>
      <u val="single"/>
      <sz val="10"/>
      <color indexed="20"/>
      <name val="Calibri"/>
      <family val="2"/>
    </font>
    <font>
      <u val="single"/>
      <sz val="10"/>
      <color indexed="12"/>
      <name val="Calibri"/>
      <family val="2"/>
    </font>
    <font>
      <i/>
      <sz val="8"/>
      <name val="Arial"/>
      <family val="2"/>
    </font>
    <font>
      <i/>
      <sz val="9"/>
      <name val="Arial"/>
      <family val="2"/>
    </font>
    <font>
      <b/>
      <sz val="9"/>
      <name val="Arial"/>
      <family val="2"/>
    </font>
    <font>
      <b/>
      <sz val="9"/>
      <color indexed="10"/>
      <name val="Arial"/>
      <family val="2"/>
    </font>
    <font>
      <b/>
      <sz val="9"/>
      <color indexed="8"/>
      <name val="Arial"/>
      <family val="2"/>
    </font>
    <font>
      <sz val="9"/>
      <color indexed="8"/>
      <name val="Arial"/>
      <family val="2"/>
    </font>
    <font>
      <b/>
      <i/>
      <u val="single"/>
      <sz val="9"/>
      <name val="Arial"/>
      <family val="2"/>
    </font>
    <font>
      <sz val="6"/>
      <name val="Arial"/>
      <family val="2"/>
    </font>
    <font>
      <sz val="10"/>
      <color indexed="8"/>
      <name val="Arial"/>
      <family val="2"/>
    </font>
    <font>
      <sz val="8"/>
      <color indexed="8"/>
      <name val="Arial"/>
      <family val="2"/>
    </font>
    <font>
      <b/>
      <sz val="10"/>
      <name val="Times New Roman"/>
      <family val="1"/>
    </font>
    <font>
      <b/>
      <sz val="10"/>
      <color indexed="8"/>
      <name val="Times New Roman"/>
      <family val="1"/>
    </font>
    <font>
      <sz val="10"/>
      <color indexed="8"/>
      <name val="Times New Roman"/>
      <family val="1"/>
    </font>
    <font>
      <b/>
      <sz val="8"/>
      <name val="Times New Roman"/>
      <family val="1"/>
    </font>
    <font>
      <sz val="7"/>
      <name val="Arial"/>
      <family val="2"/>
    </font>
    <font>
      <sz val="5"/>
      <name val="Arial"/>
      <family val="2"/>
    </font>
    <font>
      <b/>
      <i/>
      <sz val="8"/>
      <color indexed="8"/>
      <name val="Arial"/>
      <family val="2"/>
    </font>
    <font>
      <b/>
      <sz val="10"/>
      <color indexed="10"/>
      <name val="Arial"/>
      <family val="2"/>
    </font>
    <font>
      <sz val="10"/>
      <color indexed="10"/>
      <name val="Arial"/>
      <family val="2"/>
    </font>
    <font>
      <b/>
      <sz val="10"/>
      <color indexed="8"/>
      <name val="Arial"/>
      <family val="2"/>
    </font>
    <font>
      <sz val="10"/>
      <color indexed="30"/>
      <name val="Arial"/>
      <family val="2"/>
    </font>
    <font>
      <sz val="9"/>
      <color indexed="10"/>
      <name val="Arial"/>
      <family val="2"/>
    </font>
    <font>
      <sz val="9"/>
      <color indexed="30"/>
      <name val="Arial"/>
      <family val="2"/>
    </font>
    <font>
      <b/>
      <u val="single"/>
      <sz val="10"/>
      <name val="Arial"/>
      <family val="2"/>
    </font>
    <font>
      <sz val="9"/>
      <color indexed="49"/>
      <name val="Arial"/>
      <family val="2"/>
    </font>
    <font>
      <b/>
      <sz val="9"/>
      <color indexed="49"/>
      <name val="Arial"/>
      <family val="2"/>
    </font>
    <font>
      <sz val="9"/>
      <color indexed="60"/>
      <name val="Arial"/>
      <family val="2"/>
    </font>
    <font>
      <b/>
      <sz val="9"/>
      <color indexed="60"/>
      <name val="Arial"/>
      <family val="2"/>
    </font>
    <font>
      <sz val="9"/>
      <color indexed="62"/>
      <name val="Arial"/>
      <family val="2"/>
    </font>
    <font>
      <b/>
      <sz val="9"/>
      <color indexed="62"/>
      <name val="Arial"/>
      <family val="2"/>
    </font>
    <font>
      <sz val="11"/>
      <color indexed="10"/>
      <name val="Arial"/>
      <family val="2"/>
    </font>
    <font>
      <sz val="9"/>
      <name val="Times New Roman"/>
      <family val="1"/>
    </font>
    <font>
      <u val="single"/>
      <sz val="9"/>
      <name val="Arial"/>
      <family val="2"/>
    </font>
    <font>
      <b/>
      <sz val="8"/>
      <name val="Arial"/>
      <family val="2"/>
    </font>
    <font>
      <sz val="8"/>
      <name val="Times New Roman"/>
      <family val="1"/>
    </font>
    <font>
      <sz val="8"/>
      <color indexed="8"/>
      <name val="Times New Roman"/>
      <family val="1"/>
    </font>
    <font>
      <b/>
      <u val="single"/>
      <sz val="10"/>
      <color indexed="8"/>
      <name val="Calibri"/>
      <family val="2"/>
    </font>
    <font>
      <b/>
      <sz val="10"/>
      <color indexed="8"/>
      <name val="Cambria"/>
      <family val="1"/>
    </font>
    <font>
      <b/>
      <u val="single"/>
      <sz val="10"/>
      <color indexed="8"/>
      <name val="Cambria"/>
      <family val="1"/>
    </font>
    <font>
      <b/>
      <sz val="9"/>
      <color indexed="8"/>
      <name val="Cambria"/>
      <family val="1"/>
    </font>
    <font>
      <b/>
      <u val="single"/>
      <sz val="9"/>
      <color indexed="8"/>
      <name val="Cambria"/>
      <family val="1"/>
    </font>
    <font>
      <sz val="10"/>
      <name val="Cambria"/>
      <family val="1"/>
    </font>
    <font>
      <b/>
      <sz val="9"/>
      <name val="Cambria"/>
      <family val="1"/>
    </font>
    <font>
      <i/>
      <sz val="9"/>
      <name val="Cambria"/>
      <family val="1"/>
    </font>
    <font>
      <b/>
      <sz val="8"/>
      <color indexed="8"/>
      <name val="Arial"/>
      <family val="2"/>
    </font>
    <font>
      <b/>
      <sz val="8"/>
      <name val="Cambria"/>
      <family val="1"/>
    </font>
    <font>
      <sz val="11"/>
      <name val="Times New Roman"/>
      <family val="1"/>
    </font>
    <font>
      <b/>
      <sz val="11"/>
      <color indexed="8"/>
      <name val="Arial"/>
      <family val="2"/>
    </font>
    <font>
      <b/>
      <sz val="11"/>
      <name val="Times New Roman"/>
      <family val="1"/>
    </font>
    <font>
      <sz val="11"/>
      <color indexed="8"/>
      <name val="Times New Roman"/>
      <family val="1"/>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thin"/>
      <bottom/>
    </border>
    <border>
      <left/>
      <right/>
      <top style="thin"/>
      <bottom style="thin"/>
    </border>
    <border>
      <left/>
      <right/>
      <top style="thin"/>
      <bottom style="medium"/>
    </border>
    <border>
      <left style="thin"/>
      <right/>
      <top style="thin"/>
      <bottom style="thin"/>
    </border>
    <border>
      <left/>
      <right style="thin"/>
      <top style="thin"/>
      <bottom style="thin"/>
    </border>
    <border>
      <left/>
      <right/>
      <top/>
      <bottom style="double"/>
    </border>
    <border>
      <left style="medium"/>
      <right style="medium"/>
      <top style="medium"/>
      <bottom>
        <color indexed="63"/>
      </bottom>
    </border>
    <border>
      <left style="medium"/>
      <right style="medium"/>
      <top>
        <color indexed="63"/>
      </top>
      <bottom>
        <color indexed="63"/>
      </bottom>
    </border>
    <border>
      <left style="medium"/>
      <right style="medium"/>
      <top/>
      <bottom style="thin"/>
    </border>
    <border>
      <left style="medium"/>
      <right style="medium"/>
      <top style="thin"/>
      <bottom style="medium"/>
    </border>
    <border>
      <left style="medium"/>
      <right style="medium"/>
      <top>
        <color indexed="63"/>
      </top>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4" fillId="0" borderId="0">
      <alignment/>
      <protection/>
    </xf>
    <xf numFmtId="0" fontId="88" fillId="0" borderId="0" applyNumberFormat="0" applyFill="0" applyBorder="0" applyAlignment="0" applyProtection="0"/>
    <xf numFmtId="0" fontId="14" fillId="0" borderId="0" applyNumberFormat="0" applyFill="0" applyBorder="0" applyAlignment="0" applyProtection="0"/>
    <xf numFmtId="0" fontId="89" fillId="29" borderId="0" applyNumberFormat="0" applyBorder="0" applyAlignment="0" applyProtection="0"/>
    <xf numFmtId="38" fontId="5" fillId="30"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5" fillId="0" borderId="0" applyNumberFormat="0" applyFill="0" applyBorder="0" applyAlignment="0" applyProtection="0"/>
    <xf numFmtId="0" fontId="93" fillId="31" borderId="1" applyNumberFormat="0" applyAlignment="0" applyProtection="0"/>
    <xf numFmtId="10" fontId="5" fillId="32" borderId="6" applyNumberFormat="0" applyBorder="0" applyAlignment="0" applyProtection="0"/>
    <xf numFmtId="0" fontId="0" fillId="0" borderId="0" applyNumberFormat="0" applyFont="0">
      <alignment wrapText="1"/>
      <protection/>
    </xf>
    <xf numFmtId="0" fontId="94" fillId="0" borderId="7" applyNumberFormat="0" applyFill="0" applyAlignment="0" applyProtection="0"/>
    <xf numFmtId="0" fontId="95" fillId="33" borderId="0" applyNumberFormat="0" applyBorder="0" applyAlignment="0" applyProtection="0"/>
    <xf numFmtId="0" fontId="6" fillId="0" borderId="0">
      <alignment/>
      <protection/>
    </xf>
    <xf numFmtId="179" fontId="7" fillId="0" borderId="0">
      <alignment/>
      <protection/>
    </xf>
    <xf numFmtId="0" fontId="13" fillId="0" borderId="0">
      <alignment/>
      <protection/>
    </xf>
    <xf numFmtId="0" fontId="0" fillId="34" borderId="8" applyNumberFormat="0" applyFont="0" applyAlignment="0" applyProtection="0"/>
    <xf numFmtId="0" fontId="96"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97" fillId="0" borderId="0" applyNumberFormat="0" applyFill="0" applyBorder="0" applyAlignment="0" applyProtection="0"/>
    <xf numFmtId="0" fontId="98" fillId="0" borderId="10" applyNumberFormat="0" applyFill="0" applyAlignment="0" applyProtection="0"/>
    <xf numFmtId="169" fontId="0" fillId="0" borderId="0" applyFont="0" applyFill="0" applyBorder="0" applyAlignment="0" applyProtection="0"/>
    <xf numFmtId="171"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99" fillId="0" borderId="0" applyNumberFormat="0" applyFill="0" applyBorder="0" applyAlignment="0" applyProtection="0"/>
  </cellStyleXfs>
  <cellXfs count="655">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Alignment="1">
      <alignment/>
    </xf>
    <xf numFmtId="41" fontId="0" fillId="0" borderId="0" xfId="0" applyNumberFormat="1" applyFont="1" applyAlignment="1">
      <alignment/>
    </xf>
    <xf numFmtId="0" fontId="0" fillId="0" borderId="0" xfId="0" applyFont="1" applyAlignment="1">
      <alignment/>
    </xf>
    <xf numFmtId="41" fontId="0" fillId="0" borderId="0" xfId="0" applyNumberFormat="1" applyFont="1" applyAlignment="1">
      <alignment/>
    </xf>
    <xf numFmtId="0" fontId="9" fillId="0" borderId="0" xfId="0" applyFont="1" applyFill="1" applyAlignment="1">
      <alignment/>
    </xf>
    <xf numFmtId="0" fontId="0" fillId="0" borderId="0" xfId="0" applyFont="1" applyFill="1" applyAlignment="1">
      <alignment/>
    </xf>
    <xf numFmtId="0" fontId="2" fillId="0" borderId="0" xfId="0" applyFont="1" applyFill="1" applyAlignment="1">
      <alignment/>
    </xf>
    <xf numFmtId="41" fontId="0" fillId="0" borderId="0" xfId="0" applyNumberFormat="1" applyFont="1" applyFill="1" applyAlignment="1">
      <alignment/>
    </xf>
    <xf numFmtId="178" fontId="0" fillId="0" borderId="0" xfId="43" applyNumberFormat="1" applyFont="1" applyFill="1" applyAlignment="1">
      <alignment/>
    </xf>
    <xf numFmtId="0" fontId="8" fillId="0" borderId="0" xfId="0" applyFont="1" applyFill="1" applyAlignment="1">
      <alignment/>
    </xf>
    <xf numFmtId="0" fontId="16" fillId="0" borderId="0" xfId="0" applyFont="1" applyAlignment="1">
      <alignment/>
    </xf>
    <xf numFmtId="0" fontId="5" fillId="0" borderId="0" xfId="0" applyFont="1" applyAlignment="1">
      <alignment/>
    </xf>
    <xf numFmtId="41" fontId="5" fillId="0" borderId="0" xfId="0" applyNumberFormat="1" applyFont="1" applyAlignment="1">
      <alignment/>
    </xf>
    <xf numFmtId="41" fontId="5" fillId="0" borderId="0" xfId="0" applyNumberFormat="1" applyFont="1" applyFill="1" applyAlignment="1">
      <alignment/>
    </xf>
    <xf numFmtId="178" fontId="0" fillId="0" borderId="0" xfId="0" applyNumberFormat="1" applyFont="1" applyAlignment="1">
      <alignment/>
    </xf>
    <xf numFmtId="0" fontId="0" fillId="0" borderId="0" xfId="0" applyFont="1" applyAlignment="1">
      <alignment/>
    </xf>
    <xf numFmtId="178" fontId="0" fillId="0" borderId="0" xfId="43" applyNumberFormat="1" applyFont="1" applyAlignment="1">
      <alignment/>
    </xf>
    <xf numFmtId="43" fontId="0" fillId="0" borderId="0" xfId="43" applyFont="1" applyAlignment="1">
      <alignment/>
    </xf>
    <xf numFmtId="178" fontId="0" fillId="0" borderId="0" xfId="0" applyNumberFormat="1" applyFont="1" applyFill="1" applyAlignment="1">
      <alignment/>
    </xf>
    <xf numFmtId="43" fontId="0" fillId="0" borderId="0" xfId="0" applyNumberFormat="1" applyFont="1" applyFill="1" applyAlignment="1">
      <alignment/>
    </xf>
    <xf numFmtId="0" fontId="0" fillId="0" borderId="0" xfId="0" applyFont="1" applyFill="1" applyAlignment="1">
      <alignment horizontal="left" vertical="center" wrapText="1"/>
    </xf>
    <xf numFmtId="178" fontId="0" fillId="0" borderId="0" xfId="43" applyNumberFormat="1" applyFont="1" applyAlignment="1">
      <alignment/>
    </xf>
    <xf numFmtId="178" fontId="0" fillId="0" borderId="0" xfId="43" applyNumberFormat="1" applyFont="1" applyAlignment="1">
      <alignment horizontal="center"/>
    </xf>
    <xf numFmtId="0" fontId="10" fillId="0" borderId="0" xfId="0" applyFont="1" applyAlignment="1">
      <alignment horizontal="left" vertical="top"/>
    </xf>
    <xf numFmtId="0" fontId="5" fillId="0" borderId="0" xfId="0" applyFont="1" applyFill="1" applyAlignment="1">
      <alignment horizontal="justify" vertical="center" wrapText="1"/>
    </xf>
    <xf numFmtId="178" fontId="0" fillId="0" borderId="0" xfId="43" applyNumberFormat="1" applyFont="1" applyAlignment="1">
      <alignment horizontal="center"/>
    </xf>
    <xf numFmtId="0" fontId="16" fillId="0" borderId="0" xfId="0" applyFont="1" applyFill="1" applyAlignment="1">
      <alignment/>
    </xf>
    <xf numFmtId="0" fontId="5" fillId="0" borderId="0" xfId="0" applyFont="1" applyFill="1" applyAlignment="1">
      <alignment/>
    </xf>
    <xf numFmtId="0" fontId="18" fillId="0" borderId="0" xfId="0" applyFont="1" applyAlignment="1">
      <alignment/>
    </xf>
    <xf numFmtId="178" fontId="18" fillId="0" borderId="0" xfId="43" applyNumberFormat="1" applyFont="1" applyAlignment="1">
      <alignment/>
    </xf>
    <xf numFmtId="178" fontId="5" fillId="0" borderId="0" xfId="0" applyNumberFormat="1" applyFont="1" applyAlignment="1">
      <alignment/>
    </xf>
    <xf numFmtId="0" fontId="10" fillId="0" borderId="0" xfId="0" applyFont="1" applyAlignment="1">
      <alignment/>
    </xf>
    <xf numFmtId="178" fontId="10" fillId="0" borderId="0" xfId="0" applyNumberFormat="1" applyFont="1" applyAlignment="1">
      <alignment/>
    </xf>
    <xf numFmtId="0" fontId="18" fillId="0" borderId="0" xfId="0" applyFont="1" applyAlignment="1">
      <alignment horizontal="center"/>
    </xf>
    <xf numFmtId="0" fontId="18" fillId="0" borderId="0" xfId="0" applyFont="1" applyBorder="1" applyAlignment="1">
      <alignment horizontal="center"/>
    </xf>
    <xf numFmtId="0" fontId="10" fillId="0" borderId="0" xfId="0" applyFont="1" applyFill="1" applyBorder="1" applyAlignment="1">
      <alignment/>
    </xf>
    <xf numFmtId="0" fontId="10" fillId="0" borderId="0" xfId="0" applyFont="1" applyAlignment="1">
      <alignment horizontal="center"/>
    </xf>
    <xf numFmtId="41" fontId="10" fillId="0" borderId="0" xfId="0" applyNumberFormat="1" applyFont="1" applyAlignment="1">
      <alignment/>
    </xf>
    <xf numFmtId="178" fontId="10" fillId="0" borderId="0" xfId="43" applyNumberFormat="1" applyFont="1" applyFill="1" applyAlignment="1">
      <alignment horizontal="center"/>
    </xf>
    <xf numFmtId="43" fontId="10" fillId="0" borderId="0" xfId="43" applyFont="1" applyAlignment="1">
      <alignment horizontal="left"/>
    </xf>
    <xf numFmtId="178" fontId="10" fillId="0" borderId="0" xfId="43" applyNumberFormat="1" applyFont="1" applyAlignment="1">
      <alignment/>
    </xf>
    <xf numFmtId="43" fontId="10" fillId="0" borderId="0" xfId="43" applyFont="1" applyAlignment="1">
      <alignment/>
    </xf>
    <xf numFmtId="178" fontId="10" fillId="0" borderId="0" xfId="43" applyNumberFormat="1" applyFont="1" applyFill="1" applyAlignment="1">
      <alignment/>
    </xf>
    <xf numFmtId="41" fontId="10" fillId="0" borderId="0" xfId="0" applyNumberFormat="1" applyFont="1" applyBorder="1" applyAlignment="1">
      <alignment/>
    </xf>
    <xf numFmtId="178" fontId="10" fillId="0" borderId="11" xfId="43" applyNumberFormat="1" applyFont="1" applyFill="1" applyBorder="1" applyAlignment="1">
      <alignment horizontal="center"/>
    </xf>
    <xf numFmtId="43" fontId="10" fillId="0" borderId="0" xfId="43" applyFont="1" applyFill="1" applyAlignment="1">
      <alignment/>
    </xf>
    <xf numFmtId="0" fontId="10" fillId="0" borderId="0" xfId="0" applyFont="1" applyFill="1" applyAlignment="1">
      <alignment/>
    </xf>
    <xf numFmtId="0" fontId="18" fillId="0" borderId="0" xfId="0" applyFont="1" applyBorder="1" applyAlignment="1">
      <alignment/>
    </xf>
    <xf numFmtId="0" fontId="10" fillId="0" borderId="0" xfId="0" applyFont="1" applyBorder="1" applyAlignment="1">
      <alignment/>
    </xf>
    <xf numFmtId="178" fontId="10" fillId="0" borderId="0" xfId="43" applyNumberFormat="1" applyFont="1" applyBorder="1" applyAlignment="1">
      <alignment/>
    </xf>
    <xf numFmtId="0" fontId="10" fillId="0" borderId="0" xfId="0" applyFont="1" applyAlignment="1" quotePrefix="1">
      <alignment/>
    </xf>
    <xf numFmtId="178" fontId="10" fillId="0" borderId="11" xfId="43" applyNumberFormat="1" applyFont="1" applyFill="1" applyBorder="1" applyAlignment="1">
      <alignment/>
    </xf>
    <xf numFmtId="178" fontId="10" fillId="0" borderId="0" xfId="43" applyNumberFormat="1" applyFont="1" applyFill="1" applyBorder="1" applyAlignment="1">
      <alignment horizontal="center"/>
    </xf>
    <xf numFmtId="178" fontId="10" fillId="0" borderId="0" xfId="43" applyNumberFormat="1" applyFont="1" applyFill="1" applyBorder="1" applyAlignment="1">
      <alignment/>
    </xf>
    <xf numFmtId="41" fontId="10" fillId="0" borderId="0" xfId="0" applyNumberFormat="1" applyFont="1" applyFill="1" applyAlignment="1">
      <alignment/>
    </xf>
    <xf numFmtId="0" fontId="17" fillId="0" borderId="0" xfId="0" applyFont="1" applyFill="1" applyAlignment="1">
      <alignment vertical="center" wrapText="1"/>
    </xf>
    <xf numFmtId="178" fontId="17" fillId="0" borderId="0" xfId="0" applyNumberFormat="1" applyFont="1" applyFill="1" applyAlignment="1">
      <alignment vertical="center" wrapText="1"/>
    </xf>
    <xf numFmtId="0" fontId="19" fillId="0" borderId="0" xfId="0" applyFont="1" applyAlignment="1">
      <alignment horizontal="center"/>
    </xf>
    <xf numFmtId="15" fontId="10" fillId="0" borderId="0" xfId="0" applyNumberFormat="1" applyFont="1" applyAlignment="1">
      <alignment horizontal="center"/>
    </xf>
    <xf numFmtId="178" fontId="18" fillId="0" borderId="0" xfId="43" applyNumberFormat="1" applyFont="1" applyFill="1" applyAlignment="1">
      <alignment/>
    </xf>
    <xf numFmtId="0" fontId="22" fillId="0" borderId="0" xfId="0" applyFont="1" applyAlignment="1">
      <alignment horizontal="center"/>
    </xf>
    <xf numFmtId="178" fontId="18" fillId="0" borderId="0" xfId="43" applyNumberFormat="1" applyFont="1" applyAlignment="1">
      <alignment horizontal="center"/>
    </xf>
    <xf numFmtId="178" fontId="18" fillId="0" borderId="0" xfId="43" applyNumberFormat="1" applyFont="1" applyFill="1" applyAlignment="1">
      <alignment horizontal="center"/>
    </xf>
    <xf numFmtId="0" fontId="18" fillId="0" borderId="12" xfId="0" applyFont="1" applyBorder="1" applyAlignment="1">
      <alignment horizontal="center"/>
    </xf>
    <xf numFmtId="178" fontId="18" fillId="0" borderId="12" xfId="43" applyNumberFormat="1" applyFont="1" applyFill="1" applyBorder="1" applyAlignment="1">
      <alignment horizontal="center"/>
    </xf>
    <xf numFmtId="178" fontId="10" fillId="0" borderId="0" xfId="43" applyNumberFormat="1" applyFont="1" applyFill="1" applyAlignment="1">
      <alignment horizontal="right"/>
    </xf>
    <xf numFmtId="178" fontId="10" fillId="0" borderId="0" xfId="0" applyNumberFormat="1" applyFont="1" applyFill="1" applyAlignment="1">
      <alignment/>
    </xf>
    <xf numFmtId="41" fontId="10" fillId="0" borderId="13" xfId="0" applyNumberFormat="1" applyFont="1" applyFill="1" applyBorder="1" applyAlignment="1">
      <alignment/>
    </xf>
    <xf numFmtId="178" fontId="18" fillId="0" borderId="0" xfId="43" applyNumberFormat="1" applyFont="1" applyBorder="1" applyAlignment="1">
      <alignment/>
    </xf>
    <xf numFmtId="178" fontId="10" fillId="0" borderId="0" xfId="43" applyNumberFormat="1" applyFont="1" applyAlignment="1">
      <alignment horizontal="center"/>
    </xf>
    <xf numFmtId="178" fontId="10" fillId="0" borderId="14" xfId="43" applyNumberFormat="1" applyFont="1" applyFill="1" applyBorder="1" applyAlignment="1">
      <alignment/>
    </xf>
    <xf numFmtId="178" fontId="10" fillId="0" borderId="0" xfId="43" applyNumberFormat="1" applyFont="1" applyFill="1" applyAlignment="1">
      <alignment horizontal="left" indent="1"/>
    </xf>
    <xf numFmtId="41" fontId="23" fillId="0" borderId="0" xfId="0" applyNumberFormat="1" applyFont="1" applyFill="1" applyAlignment="1">
      <alignment/>
    </xf>
    <xf numFmtId="178" fontId="23" fillId="0" borderId="0" xfId="43" applyNumberFormat="1" applyFont="1" applyFill="1" applyAlignment="1">
      <alignment/>
    </xf>
    <xf numFmtId="178" fontId="23" fillId="0" borderId="0" xfId="43" applyNumberFormat="1" applyFont="1" applyFill="1" applyAlignment="1">
      <alignment horizontal="center"/>
    </xf>
    <xf numFmtId="0" fontId="23" fillId="0" borderId="0" xfId="0" applyFont="1" applyFill="1" applyAlignment="1">
      <alignment/>
    </xf>
    <xf numFmtId="178" fontId="23" fillId="0" borderId="0" xfId="0" applyNumberFormat="1" applyFont="1" applyFill="1" applyAlignment="1">
      <alignment/>
    </xf>
    <xf numFmtId="0" fontId="24" fillId="0" borderId="0" xfId="0" applyFont="1" applyAlignment="1">
      <alignment horizontal="right"/>
    </xf>
    <xf numFmtId="0" fontId="24" fillId="0" borderId="0" xfId="0" applyFont="1" applyFill="1" applyAlignment="1">
      <alignment horizontal="right"/>
    </xf>
    <xf numFmtId="49" fontId="18" fillId="0" borderId="12" xfId="0" applyNumberFormat="1" applyFont="1" applyFill="1" applyBorder="1" applyAlignment="1">
      <alignment horizontal="center"/>
    </xf>
    <xf numFmtId="0" fontId="25" fillId="0" borderId="0" xfId="0" applyFont="1" applyFill="1" applyAlignment="1">
      <alignment horizontal="right"/>
    </xf>
    <xf numFmtId="43" fontId="5" fillId="0" borderId="0" xfId="43" applyFont="1" applyFill="1" applyAlignment="1">
      <alignment/>
    </xf>
    <xf numFmtId="41" fontId="5" fillId="0" borderId="0" xfId="0" applyNumberFormat="1" applyFont="1" applyFill="1" applyBorder="1" applyAlignment="1">
      <alignment/>
    </xf>
    <xf numFmtId="198" fontId="0" fillId="0" borderId="0" xfId="67" applyNumberFormat="1" applyFont="1" applyFill="1" applyAlignment="1">
      <alignment/>
    </xf>
    <xf numFmtId="178" fontId="21" fillId="0" borderId="0" xfId="43" applyNumberFormat="1" applyFont="1" applyFill="1" applyAlignment="1">
      <alignment/>
    </xf>
    <xf numFmtId="198" fontId="10" fillId="0" borderId="0" xfId="0" applyNumberFormat="1" applyFont="1" applyAlignment="1">
      <alignment/>
    </xf>
    <xf numFmtId="178" fontId="18" fillId="0" borderId="14" xfId="43" applyNumberFormat="1" applyFont="1" applyFill="1" applyBorder="1" applyAlignment="1">
      <alignment/>
    </xf>
    <xf numFmtId="0" fontId="12" fillId="0" borderId="0" xfId="0" applyFont="1" applyAlignment="1">
      <alignment horizontal="left"/>
    </xf>
    <xf numFmtId="0" fontId="2" fillId="0" borderId="0" xfId="0" applyFont="1" applyAlignment="1">
      <alignment vertical="top"/>
    </xf>
    <xf numFmtId="0" fontId="11" fillId="0" borderId="0" xfId="0" applyFont="1" applyAlignment="1">
      <alignment horizontal="center" vertical="top"/>
    </xf>
    <xf numFmtId="178" fontId="2" fillId="0" borderId="0" xfId="43" applyNumberFormat="1" applyFont="1" applyAlignment="1">
      <alignment horizontal="center" vertical="top"/>
    </xf>
    <xf numFmtId="0" fontId="24" fillId="0" borderId="0" xfId="0" applyFont="1" applyAlignment="1">
      <alignment/>
    </xf>
    <xf numFmtId="0" fontId="32" fillId="0" borderId="0" xfId="0" applyFont="1" applyAlignment="1">
      <alignment horizontal="left"/>
    </xf>
    <xf numFmtId="0" fontId="12" fillId="0" borderId="0" xfId="0" applyFont="1" applyAlignment="1" applyProtection="1">
      <alignment horizontal="left"/>
      <protection locked="0"/>
    </xf>
    <xf numFmtId="0" fontId="12" fillId="0" borderId="0" xfId="0" applyFont="1" applyAlignment="1">
      <alignment horizontal="center" vertical="top"/>
    </xf>
    <xf numFmtId="178" fontId="18" fillId="0" borderId="0" xfId="43" applyNumberFormat="1" applyFont="1" applyFill="1" applyBorder="1" applyAlignment="1">
      <alignment horizontal="center"/>
    </xf>
    <xf numFmtId="0" fontId="2" fillId="0" borderId="0" xfId="0" applyFont="1" applyBorder="1" applyAlignment="1">
      <alignment vertical="top"/>
    </xf>
    <xf numFmtId="178" fontId="10" fillId="0" borderId="12" xfId="43" applyNumberFormat="1" applyFont="1" applyBorder="1" applyAlignment="1">
      <alignment horizontal="right"/>
    </xf>
    <xf numFmtId="41" fontId="10" fillId="0" borderId="12" xfId="0" applyNumberFormat="1" applyFont="1" applyFill="1" applyBorder="1" applyAlignment="1">
      <alignment/>
    </xf>
    <xf numFmtId="178" fontId="10" fillId="0" borderId="12" xfId="43" applyNumberFormat="1" applyFont="1" applyFill="1" applyBorder="1" applyAlignment="1">
      <alignment horizontal="center"/>
    </xf>
    <xf numFmtId="178" fontId="10" fillId="0" borderId="0" xfId="43" applyNumberFormat="1" applyFont="1" applyFill="1" applyAlignment="1" applyProtection="1">
      <alignment horizontal="right"/>
      <protection/>
    </xf>
    <xf numFmtId="178" fontId="18" fillId="0" borderId="15" xfId="43" applyNumberFormat="1" applyFont="1" applyFill="1" applyBorder="1" applyAlignment="1">
      <alignment/>
    </xf>
    <xf numFmtId="178" fontId="20" fillId="0" borderId="15" xfId="43" applyNumberFormat="1" applyFont="1" applyFill="1" applyBorder="1" applyAlignment="1">
      <alignment/>
    </xf>
    <xf numFmtId="178" fontId="21" fillId="0" borderId="0" xfId="43" applyNumberFormat="1" applyFont="1" applyFill="1" applyBorder="1" applyAlignment="1">
      <alignment/>
    </xf>
    <xf numFmtId="0" fontId="6" fillId="0" borderId="0" xfId="64" applyFont="1">
      <alignment/>
      <protection/>
    </xf>
    <xf numFmtId="0" fontId="6" fillId="0" borderId="0" xfId="64" applyFont="1" applyAlignment="1">
      <alignment vertical="justify" wrapText="1"/>
      <protection/>
    </xf>
    <xf numFmtId="0" fontId="27" fillId="0" borderId="0" xfId="64" applyFont="1">
      <alignment/>
      <protection/>
    </xf>
    <xf numFmtId="0" fontId="6" fillId="0" borderId="0" xfId="64" applyFont="1" applyFill="1">
      <alignment/>
      <protection/>
    </xf>
    <xf numFmtId="0" fontId="26" fillId="0" borderId="0" xfId="64" applyFont="1">
      <alignment/>
      <protection/>
    </xf>
    <xf numFmtId="0" fontId="28" fillId="0" borderId="0" xfId="64" applyFont="1" applyFill="1">
      <alignment/>
      <protection/>
    </xf>
    <xf numFmtId="0" fontId="28" fillId="35" borderId="0" xfId="64" applyFont="1" applyFill="1">
      <alignment/>
      <protection/>
    </xf>
    <xf numFmtId="0" fontId="28" fillId="0" borderId="0" xfId="64" applyFont="1" applyFill="1" applyBorder="1">
      <alignment/>
      <protection/>
    </xf>
    <xf numFmtId="0" fontId="6" fillId="0" borderId="0" xfId="64" applyFont="1" applyAlignment="1">
      <alignment vertical="top"/>
      <protection/>
    </xf>
    <xf numFmtId="0" fontId="29" fillId="0" borderId="0" xfId="64" applyFont="1" applyAlignment="1">
      <alignment/>
      <protection/>
    </xf>
    <xf numFmtId="41" fontId="30" fillId="0" borderId="0" xfId="0" applyNumberFormat="1" applyFont="1" applyAlignment="1">
      <alignment/>
    </xf>
    <xf numFmtId="178" fontId="19" fillId="0" borderId="0" xfId="43" applyNumberFormat="1" applyFont="1" applyAlignment="1">
      <alignment/>
    </xf>
    <xf numFmtId="0" fontId="6" fillId="0" borderId="0" xfId="0" applyFont="1" applyAlignment="1">
      <alignment/>
    </xf>
    <xf numFmtId="0" fontId="6" fillId="0" borderId="0" xfId="0" applyFont="1" applyAlignment="1">
      <alignment horizontal="left" vertical="center"/>
    </xf>
    <xf numFmtId="0" fontId="6" fillId="0" borderId="0" xfId="0" applyFont="1" applyFill="1" applyAlignment="1">
      <alignment horizontal="left" vertical="center"/>
    </xf>
    <xf numFmtId="0" fontId="5" fillId="0" borderId="0" xfId="0" applyFont="1" applyAlignment="1">
      <alignment horizontal="left" vertical="center"/>
    </xf>
    <xf numFmtId="0" fontId="20" fillId="0" borderId="0" xfId="0" applyFont="1" applyAlignment="1">
      <alignment/>
    </xf>
    <xf numFmtId="0" fontId="21" fillId="0" borderId="0" xfId="0" applyFont="1" applyAlignment="1">
      <alignment/>
    </xf>
    <xf numFmtId="41" fontId="21" fillId="0" borderId="0" xfId="0" applyNumberFormat="1" applyFont="1" applyAlignment="1">
      <alignment/>
    </xf>
    <xf numFmtId="178" fontId="21" fillId="0" borderId="0" xfId="43" applyNumberFormat="1" applyFont="1" applyFill="1" applyAlignment="1">
      <alignment/>
    </xf>
    <xf numFmtId="0" fontId="33" fillId="0" borderId="0" xfId="0" applyFont="1" applyAlignment="1">
      <alignment/>
    </xf>
    <xf numFmtId="0" fontId="0" fillId="0" borderId="0" xfId="0" applyFont="1" applyAlignment="1">
      <alignment horizontal="center"/>
    </xf>
    <xf numFmtId="0" fontId="35" fillId="0" borderId="0" xfId="0" applyFont="1" applyAlignment="1">
      <alignment horizontal="center"/>
    </xf>
    <xf numFmtId="0" fontId="2" fillId="0" borderId="0" xfId="0" applyFont="1" applyAlignment="1">
      <alignment horizontal="center"/>
    </xf>
    <xf numFmtId="0" fontId="24" fillId="0" borderId="0" xfId="0" applyFont="1" applyBorder="1" applyAlignment="1">
      <alignment horizontal="right"/>
    </xf>
    <xf numFmtId="0" fontId="0" fillId="0" borderId="0" xfId="0" applyFont="1" applyFill="1" applyAlignment="1">
      <alignment/>
    </xf>
    <xf numFmtId="0" fontId="24" fillId="0" borderId="0" xfId="0" applyFont="1" applyFill="1" applyBorder="1" applyAlignment="1">
      <alignment horizontal="right"/>
    </xf>
    <xf numFmtId="0" fontId="35" fillId="0" borderId="0" xfId="0" applyFont="1" applyFill="1" applyBorder="1" applyAlignment="1">
      <alignment horizontal="center"/>
    </xf>
    <xf numFmtId="0" fontId="35" fillId="0" borderId="0" xfId="0" applyFont="1" applyFill="1" applyBorder="1" applyAlignment="1" quotePrefix="1">
      <alignment horizontal="center"/>
    </xf>
    <xf numFmtId="0" fontId="2" fillId="0" borderId="0" xfId="0" applyFont="1" applyFill="1" applyAlignment="1">
      <alignment horizontal="center"/>
    </xf>
    <xf numFmtId="49" fontId="2" fillId="0" borderId="12"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178" fontId="24" fillId="0" borderId="0" xfId="43" applyNumberFormat="1" applyFont="1" applyFill="1" applyBorder="1" applyAlignment="1">
      <alignment horizontal="right"/>
    </xf>
    <xf numFmtId="0" fontId="0" fillId="0" borderId="0" xfId="0" applyFont="1" applyFill="1" applyBorder="1" applyAlignment="1">
      <alignment/>
    </xf>
    <xf numFmtId="41" fontId="0" fillId="0" borderId="0" xfId="0" applyNumberFormat="1" applyFont="1" applyFill="1" applyBorder="1" applyAlignment="1">
      <alignment/>
    </xf>
    <xf numFmtId="41" fontId="36" fillId="0" borderId="0" xfId="0" applyNumberFormat="1" applyFont="1" applyFill="1" applyBorder="1" applyAlignment="1">
      <alignment/>
    </xf>
    <xf numFmtId="41" fontId="0" fillId="0" borderId="0" xfId="0" applyNumberFormat="1" applyFont="1" applyFill="1" applyAlignment="1">
      <alignment/>
    </xf>
    <xf numFmtId="178" fontId="0" fillId="0" borderId="0" xfId="0" applyNumberFormat="1" applyFont="1" applyFill="1" applyAlignment="1">
      <alignment/>
    </xf>
    <xf numFmtId="43" fontId="0" fillId="0" borderId="0" xfId="43" applyFont="1" applyFill="1" applyBorder="1" applyAlignment="1">
      <alignment horizontal="center"/>
    </xf>
    <xf numFmtId="9" fontId="24" fillId="0" borderId="0" xfId="67" applyFont="1" applyFill="1" applyBorder="1" applyAlignment="1">
      <alignment/>
    </xf>
    <xf numFmtId="178" fontId="24" fillId="0" borderId="0" xfId="43" applyNumberFormat="1" applyFont="1" applyFill="1" applyBorder="1" applyAlignment="1">
      <alignment horizontal="center"/>
    </xf>
    <xf numFmtId="178" fontId="0" fillId="0" borderId="0" xfId="43" applyNumberFormat="1" applyFont="1" applyFill="1" applyBorder="1" applyAlignment="1">
      <alignment/>
    </xf>
    <xf numFmtId="178" fontId="0" fillId="0" borderId="0" xfId="43" applyNumberFormat="1" applyFont="1" applyFill="1" applyBorder="1" applyAlignment="1">
      <alignment horizontal="center"/>
    </xf>
    <xf numFmtId="43" fontId="0" fillId="0" borderId="0" xfId="43" applyFont="1" applyFill="1" applyBorder="1" applyAlignment="1">
      <alignment/>
    </xf>
    <xf numFmtId="37" fontId="0" fillId="0" borderId="0" xfId="0" applyNumberFormat="1" applyFont="1" applyFill="1" applyBorder="1" applyAlignment="1">
      <alignment/>
    </xf>
    <xf numFmtId="178" fontId="0" fillId="0" borderId="11" xfId="43" applyNumberFormat="1" applyFont="1" applyFill="1" applyBorder="1" applyAlignment="1">
      <alignment/>
    </xf>
    <xf numFmtId="9" fontId="0" fillId="0" borderId="0" xfId="67" applyFont="1" applyFill="1" applyBorder="1" applyAlignment="1">
      <alignment/>
    </xf>
    <xf numFmtId="41" fontId="0" fillId="0" borderId="0" xfId="43" applyNumberFormat="1" applyFont="1" applyFill="1" applyBorder="1" applyAlignment="1">
      <alignment/>
    </xf>
    <xf numFmtId="0" fontId="36" fillId="0" borderId="0" xfId="0" applyFont="1" applyFill="1" applyBorder="1" applyAlignment="1">
      <alignment horizontal="right"/>
    </xf>
    <xf numFmtId="178" fontId="0" fillId="0" borderId="15" xfId="43" applyNumberFormat="1" applyFont="1" applyFill="1" applyBorder="1" applyAlignment="1">
      <alignment/>
    </xf>
    <xf numFmtId="49" fontId="0" fillId="0" borderId="0" xfId="0" applyNumberFormat="1" applyFont="1" applyFill="1" applyAlignment="1">
      <alignment/>
    </xf>
    <xf numFmtId="0" fontId="21" fillId="0" borderId="0" xfId="0" applyFont="1" applyAlignment="1">
      <alignment horizontal="right"/>
    </xf>
    <xf numFmtId="0" fontId="19" fillId="0" borderId="0" xfId="0" applyFont="1" applyAlignment="1">
      <alignment/>
    </xf>
    <xf numFmtId="0" fontId="37" fillId="0" borderId="0" xfId="0" applyFont="1" applyAlignment="1">
      <alignment/>
    </xf>
    <xf numFmtId="0" fontId="20" fillId="0" borderId="0" xfId="0" applyFont="1" applyAlignment="1">
      <alignment horizontal="center"/>
    </xf>
    <xf numFmtId="0" fontId="21" fillId="0" borderId="0" xfId="0" applyFont="1" applyBorder="1" applyAlignment="1">
      <alignment horizontal="right"/>
    </xf>
    <xf numFmtId="0" fontId="21" fillId="0" borderId="0" xfId="0" applyFont="1" applyFill="1" applyBorder="1" applyAlignment="1">
      <alignment horizontal="right"/>
    </xf>
    <xf numFmtId="0" fontId="37" fillId="0" borderId="0"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18" fillId="0" borderId="0" xfId="0" applyFont="1" applyFill="1" applyAlignment="1">
      <alignment horizontal="center"/>
    </xf>
    <xf numFmtId="0" fontId="10" fillId="0" borderId="0" xfId="0" applyFont="1" applyFill="1" applyBorder="1" applyAlignment="1">
      <alignment horizontal="center"/>
    </xf>
    <xf numFmtId="0" fontId="21" fillId="0" borderId="0" xfId="0" applyFont="1" applyFill="1" applyBorder="1" applyAlignment="1">
      <alignment horizontal="center"/>
    </xf>
    <xf numFmtId="0" fontId="10" fillId="0" borderId="0" xfId="0" applyFont="1" applyFill="1" applyAlignment="1">
      <alignment horizontal="center"/>
    </xf>
    <xf numFmtId="41" fontId="10" fillId="0" borderId="0" xfId="0" applyNumberFormat="1" applyFont="1" applyFill="1" applyBorder="1" applyAlignment="1">
      <alignment/>
    </xf>
    <xf numFmtId="43" fontId="10" fillId="0" borderId="0" xfId="43" applyFont="1" applyFill="1" applyBorder="1" applyAlignment="1">
      <alignment horizontal="center"/>
    </xf>
    <xf numFmtId="178" fontId="21" fillId="0" borderId="0" xfId="43" applyNumberFormat="1" applyFont="1" applyFill="1" applyBorder="1" applyAlignment="1">
      <alignment/>
    </xf>
    <xf numFmtId="9" fontId="21" fillId="0" borderId="0" xfId="67" applyFont="1" applyFill="1" applyBorder="1" applyAlignment="1">
      <alignment/>
    </xf>
    <xf numFmtId="178" fontId="21" fillId="0" borderId="0" xfId="43" applyNumberFormat="1" applyFont="1" applyFill="1" applyBorder="1" applyAlignment="1">
      <alignment horizontal="center"/>
    </xf>
    <xf numFmtId="198" fontId="38" fillId="0" borderId="0" xfId="67" applyNumberFormat="1" applyFont="1" applyFill="1" applyBorder="1" applyAlignment="1">
      <alignment horizontal="left"/>
    </xf>
    <xf numFmtId="37" fontId="10" fillId="0" borderId="0" xfId="0" applyNumberFormat="1" applyFont="1" applyFill="1" applyAlignment="1">
      <alignment/>
    </xf>
    <xf numFmtId="43" fontId="10" fillId="0" borderId="0" xfId="43" applyFont="1" applyFill="1" applyBorder="1" applyAlignment="1">
      <alignment/>
    </xf>
    <xf numFmtId="37" fontId="21" fillId="0" borderId="0" xfId="0" applyNumberFormat="1" applyFont="1" applyFill="1" applyBorder="1" applyAlignment="1">
      <alignment/>
    </xf>
    <xf numFmtId="178" fontId="38" fillId="0" borderId="0" xfId="43" applyNumberFormat="1" applyFont="1" applyFill="1" applyBorder="1" applyAlignment="1">
      <alignment horizontal="left"/>
    </xf>
    <xf numFmtId="37" fontId="10" fillId="0" borderId="0" xfId="0" applyNumberFormat="1" applyFont="1" applyFill="1" applyBorder="1" applyAlignment="1">
      <alignment/>
    </xf>
    <xf numFmtId="178" fontId="21" fillId="0" borderId="11" xfId="43" applyNumberFormat="1" applyFont="1" applyFill="1" applyBorder="1" applyAlignment="1">
      <alignment/>
    </xf>
    <xf numFmtId="178" fontId="21" fillId="0" borderId="11" xfId="43" applyNumberFormat="1" applyFont="1" applyFill="1" applyBorder="1" applyAlignment="1">
      <alignment horizontal="center"/>
    </xf>
    <xf numFmtId="198" fontId="38" fillId="0" borderId="0" xfId="67" applyNumberFormat="1" applyFont="1" applyAlignment="1">
      <alignment horizontal="left"/>
    </xf>
    <xf numFmtId="9" fontId="21" fillId="0" borderId="0" xfId="0" applyNumberFormat="1" applyFont="1" applyFill="1" applyBorder="1" applyAlignment="1">
      <alignment wrapText="1"/>
    </xf>
    <xf numFmtId="9" fontId="10" fillId="0" borderId="0" xfId="67" applyFont="1" applyFill="1" applyAlignment="1">
      <alignment/>
    </xf>
    <xf numFmtId="9" fontId="21" fillId="0" borderId="0" xfId="0" applyNumberFormat="1" applyFont="1" applyFill="1" applyBorder="1" applyAlignment="1">
      <alignment/>
    </xf>
    <xf numFmtId="9" fontId="10" fillId="0" borderId="0" xfId="67" applyFont="1" applyFill="1" applyBorder="1" applyAlignment="1">
      <alignment/>
    </xf>
    <xf numFmtId="0" fontId="21" fillId="0" borderId="0" xfId="0" applyFont="1" applyFill="1" applyAlignment="1">
      <alignment/>
    </xf>
    <xf numFmtId="41" fontId="10" fillId="0" borderId="0" xfId="43" applyNumberFormat="1" applyFont="1" applyFill="1" applyBorder="1" applyAlignment="1">
      <alignment/>
    </xf>
    <xf numFmtId="0" fontId="38" fillId="0" borderId="0" xfId="0" applyFont="1" applyFill="1" applyBorder="1" applyAlignment="1">
      <alignment horizontal="right"/>
    </xf>
    <xf numFmtId="178" fontId="10" fillId="0" borderId="15" xfId="43" applyNumberFormat="1" applyFont="1" applyFill="1" applyBorder="1" applyAlignment="1">
      <alignment/>
    </xf>
    <xf numFmtId="198" fontId="38" fillId="0" borderId="0" xfId="67" applyNumberFormat="1" applyFont="1" applyFill="1" applyBorder="1" applyAlignment="1">
      <alignment horizontal="right"/>
    </xf>
    <xf numFmtId="0" fontId="21" fillId="0" borderId="0" xfId="0" applyFont="1" applyFill="1" applyAlignment="1">
      <alignment horizontal="right"/>
    </xf>
    <xf numFmtId="178" fontId="10" fillId="0" borderId="0" xfId="67" applyNumberFormat="1" applyFont="1" applyFill="1" applyBorder="1" applyAlignment="1">
      <alignment/>
    </xf>
    <xf numFmtId="0" fontId="40" fillId="0" borderId="0" xfId="0" applyFont="1" applyAlignment="1">
      <alignment/>
    </xf>
    <xf numFmtId="49" fontId="41" fillId="0" borderId="12" xfId="0" applyNumberFormat="1" applyFont="1" applyFill="1" applyBorder="1" applyAlignment="1">
      <alignment horizontal="center"/>
    </xf>
    <xf numFmtId="178" fontId="40" fillId="0" borderId="0" xfId="43" applyNumberFormat="1" applyFont="1" applyAlignment="1">
      <alignment/>
    </xf>
    <xf numFmtId="178" fontId="40" fillId="0" borderId="11" xfId="43" applyNumberFormat="1" applyFont="1" applyBorder="1" applyAlignment="1">
      <alignment/>
    </xf>
    <xf numFmtId="37" fontId="40" fillId="0" borderId="0" xfId="0" applyNumberFormat="1" applyFont="1" applyFill="1" applyBorder="1" applyAlignment="1">
      <alignment/>
    </xf>
    <xf numFmtId="41" fontId="40" fillId="0" borderId="0" xfId="0" applyNumberFormat="1" applyFont="1" applyFill="1" applyAlignment="1">
      <alignment/>
    </xf>
    <xf numFmtId="178" fontId="40" fillId="0" borderId="0" xfId="43" applyNumberFormat="1" applyFont="1" applyFill="1" applyBorder="1" applyAlignment="1">
      <alignment horizontal="center"/>
    </xf>
    <xf numFmtId="178" fontId="40" fillId="0" borderId="11" xfId="43" applyNumberFormat="1" applyFont="1" applyFill="1" applyBorder="1" applyAlignment="1">
      <alignment horizontal="center"/>
    </xf>
    <xf numFmtId="178" fontId="40" fillId="0" borderId="11" xfId="43" applyNumberFormat="1" applyFont="1" applyFill="1" applyBorder="1" applyAlignment="1">
      <alignment/>
    </xf>
    <xf numFmtId="41" fontId="40" fillId="0" borderId="0" xfId="43" applyNumberFormat="1" applyFont="1" applyFill="1" applyBorder="1" applyAlignment="1">
      <alignment/>
    </xf>
    <xf numFmtId="37" fontId="40" fillId="0" borderId="11" xfId="0" applyNumberFormat="1" applyFont="1" applyFill="1" applyBorder="1" applyAlignment="1">
      <alignment/>
    </xf>
    <xf numFmtId="37" fontId="40" fillId="0" borderId="15" xfId="43" applyNumberFormat="1" applyFont="1" applyFill="1" applyBorder="1" applyAlignment="1">
      <alignment/>
    </xf>
    <xf numFmtId="178" fontId="40" fillId="0" borderId="15" xfId="43" applyNumberFormat="1" applyFont="1" applyFill="1" applyBorder="1" applyAlignment="1">
      <alignment/>
    </xf>
    <xf numFmtId="0" fontId="10" fillId="0" borderId="0" xfId="0" applyFont="1" applyAlignment="1">
      <alignment horizontal="right"/>
    </xf>
    <xf numFmtId="0" fontId="42" fillId="0" borderId="0" xfId="0" applyFont="1" applyAlignment="1">
      <alignment horizontal="right"/>
    </xf>
    <xf numFmtId="49" fontId="43" fillId="0" borderId="12" xfId="0" applyNumberFormat="1" applyFont="1" applyFill="1" applyBorder="1" applyAlignment="1">
      <alignment horizontal="right"/>
    </xf>
    <xf numFmtId="178" fontId="42" fillId="0" borderId="0" xfId="43" applyNumberFormat="1" applyFont="1" applyAlignment="1">
      <alignment horizontal="right"/>
    </xf>
    <xf numFmtId="178" fontId="42" fillId="0" borderId="11" xfId="43" applyNumberFormat="1" applyFont="1" applyBorder="1" applyAlignment="1">
      <alignment horizontal="right"/>
    </xf>
    <xf numFmtId="37" fontId="42" fillId="0" borderId="0" xfId="0" applyNumberFormat="1" applyFont="1" applyFill="1" applyBorder="1" applyAlignment="1">
      <alignment horizontal="right"/>
    </xf>
    <xf numFmtId="41" fontId="42" fillId="0" borderId="0" xfId="0" applyNumberFormat="1" applyFont="1" applyFill="1" applyAlignment="1">
      <alignment horizontal="right"/>
    </xf>
    <xf numFmtId="178" fontId="42" fillId="0" borderId="0" xfId="43" applyNumberFormat="1" applyFont="1" applyFill="1" applyBorder="1" applyAlignment="1">
      <alignment horizontal="right"/>
    </xf>
    <xf numFmtId="178" fontId="42" fillId="0" borderId="11" xfId="43" applyNumberFormat="1" applyFont="1" applyFill="1" applyBorder="1" applyAlignment="1">
      <alignment horizontal="right"/>
    </xf>
    <xf numFmtId="41" fontId="42" fillId="0" borderId="0" xfId="43" applyNumberFormat="1" applyFont="1" applyFill="1" applyBorder="1" applyAlignment="1">
      <alignment horizontal="right"/>
    </xf>
    <xf numFmtId="37" fontId="42" fillId="0" borderId="11" xfId="0" applyNumberFormat="1" applyFont="1" applyFill="1" applyBorder="1" applyAlignment="1">
      <alignment horizontal="right"/>
    </xf>
    <xf numFmtId="37" fontId="42" fillId="0" borderId="15" xfId="43" applyNumberFormat="1" applyFont="1" applyFill="1" applyBorder="1" applyAlignment="1">
      <alignment horizontal="right"/>
    </xf>
    <xf numFmtId="178" fontId="42" fillId="0" borderId="15" xfId="43" applyNumberFormat="1" applyFont="1" applyFill="1" applyBorder="1" applyAlignment="1">
      <alignment horizontal="right"/>
    </xf>
    <xf numFmtId="0" fontId="44" fillId="0" borderId="0" xfId="0" applyFont="1" applyAlignment="1">
      <alignment/>
    </xf>
    <xf numFmtId="0" fontId="45" fillId="0" borderId="0" xfId="0" applyFont="1" applyAlignment="1">
      <alignment horizontal="center"/>
    </xf>
    <xf numFmtId="49" fontId="45" fillId="0" borderId="12" xfId="0" applyNumberFormat="1" applyFont="1" applyFill="1" applyBorder="1" applyAlignment="1">
      <alignment horizontal="center"/>
    </xf>
    <xf numFmtId="0" fontId="44" fillId="0" borderId="0" xfId="0" applyFont="1" applyFill="1" applyBorder="1" applyAlignment="1">
      <alignment horizontal="center"/>
    </xf>
    <xf numFmtId="41" fontId="44" fillId="0" borderId="0" xfId="0" applyNumberFormat="1" applyFont="1" applyFill="1" applyBorder="1" applyAlignment="1">
      <alignment/>
    </xf>
    <xf numFmtId="178" fontId="44" fillId="0" borderId="0" xfId="43" applyNumberFormat="1" applyFont="1" applyFill="1" applyBorder="1" applyAlignment="1">
      <alignment/>
    </xf>
    <xf numFmtId="178" fontId="44" fillId="0" borderId="11" xfId="43" applyNumberFormat="1" applyFont="1" applyFill="1" applyBorder="1" applyAlignment="1">
      <alignment/>
    </xf>
    <xf numFmtId="178" fontId="44" fillId="0" borderId="0" xfId="43" applyNumberFormat="1" applyFont="1" applyFill="1" applyBorder="1" applyAlignment="1">
      <alignment horizontal="center"/>
    </xf>
    <xf numFmtId="41" fontId="44" fillId="0" borderId="0" xfId="43" applyNumberFormat="1" applyFont="1" applyFill="1" applyBorder="1" applyAlignment="1">
      <alignment/>
    </xf>
    <xf numFmtId="41" fontId="44" fillId="0" borderId="15" xfId="43" applyNumberFormat="1" applyFont="1" applyFill="1" applyBorder="1" applyAlignment="1">
      <alignment/>
    </xf>
    <xf numFmtId="43" fontId="44" fillId="0" borderId="0" xfId="43" applyFont="1" applyFill="1" applyBorder="1" applyAlignment="1">
      <alignment/>
    </xf>
    <xf numFmtId="178" fontId="44" fillId="0" borderId="15" xfId="43" applyNumberFormat="1" applyFont="1" applyFill="1" applyBorder="1" applyAlignment="1">
      <alignment/>
    </xf>
    <xf numFmtId="41" fontId="10" fillId="0" borderId="0" xfId="0" applyNumberFormat="1" applyFont="1" applyFill="1" applyBorder="1" applyAlignment="1">
      <alignment horizontal="center"/>
    </xf>
    <xf numFmtId="41" fontId="38" fillId="0" borderId="0" xfId="0" applyNumberFormat="1" applyFont="1" applyFill="1" applyBorder="1" applyAlignment="1">
      <alignment horizontal="center"/>
    </xf>
    <xf numFmtId="41" fontId="44" fillId="0" borderId="0" xfId="0" applyNumberFormat="1" applyFont="1" applyFill="1" applyBorder="1" applyAlignment="1">
      <alignment horizontal="center"/>
    </xf>
    <xf numFmtId="41" fontId="10" fillId="0" borderId="0" xfId="0" applyNumberFormat="1" applyFont="1" applyFill="1" applyAlignment="1">
      <alignment horizontal="center"/>
    </xf>
    <xf numFmtId="178" fontId="40" fillId="0" borderId="0" xfId="43" applyNumberFormat="1" applyFont="1" applyAlignment="1">
      <alignment horizontal="center"/>
    </xf>
    <xf numFmtId="178" fontId="42" fillId="0" borderId="0" xfId="43" applyNumberFormat="1" applyFont="1" applyAlignment="1">
      <alignment horizontal="center"/>
    </xf>
    <xf numFmtId="0" fontId="42" fillId="0" borderId="0" xfId="0" applyFont="1" applyAlignment="1">
      <alignment/>
    </xf>
    <xf numFmtId="0" fontId="43" fillId="0" borderId="0" xfId="0" applyFont="1" applyAlignment="1">
      <alignment horizontal="center"/>
    </xf>
    <xf numFmtId="49" fontId="43" fillId="0" borderId="12" xfId="0" applyNumberFormat="1" applyFont="1" applyFill="1" applyBorder="1" applyAlignment="1">
      <alignment horizontal="center"/>
    </xf>
    <xf numFmtId="0" fontId="42" fillId="0" borderId="0" xfId="0" applyFont="1" applyFill="1" applyAlignment="1">
      <alignment horizontal="center"/>
    </xf>
    <xf numFmtId="41" fontId="42" fillId="0" borderId="0" xfId="0" applyNumberFormat="1" applyFont="1" applyFill="1" applyAlignment="1">
      <alignment horizontal="center"/>
    </xf>
    <xf numFmtId="178" fontId="42" fillId="0" borderId="0" xfId="43" applyNumberFormat="1" applyFont="1" applyFill="1" applyBorder="1" applyAlignment="1">
      <alignment horizontal="center"/>
    </xf>
    <xf numFmtId="37" fontId="42" fillId="0" borderId="0" xfId="0" applyNumberFormat="1" applyFont="1" applyFill="1" applyBorder="1" applyAlignment="1">
      <alignment/>
    </xf>
    <xf numFmtId="178" fontId="42" fillId="0" borderId="11" xfId="43" applyNumberFormat="1" applyFont="1" applyFill="1" applyBorder="1" applyAlignment="1">
      <alignment horizontal="center"/>
    </xf>
    <xf numFmtId="41" fontId="42" fillId="0" borderId="0" xfId="0" applyNumberFormat="1" applyFont="1" applyFill="1" applyAlignment="1">
      <alignment/>
    </xf>
    <xf numFmtId="37" fontId="42" fillId="0" borderId="0" xfId="0" applyNumberFormat="1" applyFont="1" applyFill="1" applyBorder="1" applyAlignment="1">
      <alignment horizontal="center"/>
    </xf>
    <xf numFmtId="178" fontId="42" fillId="0" borderId="11" xfId="43" applyNumberFormat="1" applyFont="1" applyFill="1" applyBorder="1" applyAlignment="1">
      <alignment/>
    </xf>
    <xf numFmtId="41" fontId="42" fillId="0" borderId="0" xfId="43" applyNumberFormat="1" applyFont="1" applyFill="1" applyBorder="1" applyAlignment="1">
      <alignment/>
    </xf>
    <xf numFmtId="37" fontId="42" fillId="0" borderId="11" xfId="0" applyNumberFormat="1" applyFont="1" applyFill="1" applyBorder="1" applyAlignment="1">
      <alignment/>
    </xf>
    <xf numFmtId="37" fontId="42" fillId="0" borderId="15" xfId="43" applyNumberFormat="1" applyFont="1" applyFill="1" applyBorder="1" applyAlignment="1">
      <alignment/>
    </xf>
    <xf numFmtId="41" fontId="42" fillId="0" borderId="0" xfId="0" applyNumberFormat="1" applyFont="1" applyFill="1" applyBorder="1" applyAlignment="1">
      <alignment/>
    </xf>
    <xf numFmtId="41" fontId="42" fillId="0" borderId="0" xfId="43" applyNumberFormat="1" applyFont="1" applyFill="1" applyAlignment="1">
      <alignment/>
    </xf>
    <xf numFmtId="178" fontId="42" fillId="0" borderId="15" xfId="43" applyNumberFormat="1" applyFont="1" applyFill="1" applyBorder="1" applyAlignment="1">
      <alignment/>
    </xf>
    <xf numFmtId="178" fontId="42" fillId="0" borderId="0" xfId="0" applyNumberFormat="1" applyFont="1" applyAlignment="1">
      <alignment/>
    </xf>
    <xf numFmtId="178" fontId="44" fillId="0" borderId="0" xfId="0" applyNumberFormat="1" applyFont="1" applyAlignment="1">
      <alignment/>
    </xf>
    <xf numFmtId="0" fontId="39" fillId="0" borderId="0" xfId="0" applyFont="1" applyAlignment="1">
      <alignment/>
    </xf>
    <xf numFmtId="0" fontId="2" fillId="0" borderId="16" xfId="0" applyFont="1" applyBorder="1" applyAlignment="1">
      <alignment/>
    </xf>
    <xf numFmtId="0" fontId="2" fillId="0" borderId="14" xfId="0" applyFont="1" applyBorder="1" applyAlignment="1">
      <alignment horizontal="center" wrapText="1"/>
    </xf>
    <xf numFmtId="0" fontId="2" fillId="0" borderId="17" xfId="0" applyFont="1" applyBorder="1" applyAlignment="1">
      <alignment horizontal="center" wrapText="1"/>
    </xf>
    <xf numFmtId="0" fontId="39" fillId="0" borderId="0" xfId="0" applyFont="1" applyFill="1" applyAlignment="1">
      <alignment/>
    </xf>
    <xf numFmtId="178" fontId="0" fillId="0" borderId="0" xfId="43" applyNumberFormat="1" applyFont="1" applyFill="1" applyAlignment="1">
      <alignment/>
    </xf>
    <xf numFmtId="182" fontId="0" fillId="0" borderId="0" xfId="0" applyNumberFormat="1" applyFill="1" applyAlignment="1">
      <alignment/>
    </xf>
    <xf numFmtId="0" fontId="2" fillId="0" borderId="16" xfId="0" applyFont="1" applyFill="1" applyBorder="1" applyAlignment="1">
      <alignment/>
    </xf>
    <xf numFmtId="178" fontId="2" fillId="0" borderId="14" xfId="0" applyNumberFormat="1" applyFont="1" applyFill="1" applyBorder="1" applyAlignment="1">
      <alignment/>
    </xf>
    <xf numFmtId="0" fontId="2" fillId="0" borderId="14" xfId="0" applyFont="1" applyFill="1" applyBorder="1" applyAlignment="1">
      <alignment/>
    </xf>
    <xf numFmtId="178" fontId="2" fillId="0" borderId="17" xfId="0" applyNumberFormat="1" applyFont="1" applyFill="1" applyBorder="1" applyAlignment="1">
      <alignment/>
    </xf>
    <xf numFmtId="0" fontId="44" fillId="0" borderId="0" xfId="0" applyFont="1" applyBorder="1" applyAlignment="1">
      <alignment/>
    </xf>
    <xf numFmtId="0" fontId="42" fillId="0" borderId="0" xfId="0" applyFont="1" applyBorder="1" applyAlignment="1">
      <alignment/>
    </xf>
    <xf numFmtId="0" fontId="40" fillId="0" borderId="0" xfId="0" applyFont="1" applyBorder="1" applyAlignment="1">
      <alignment/>
    </xf>
    <xf numFmtId="178" fontId="40" fillId="0" borderId="0" xfId="43" applyNumberFormat="1" applyFont="1" applyBorder="1" applyAlignment="1">
      <alignment/>
    </xf>
    <xf numFmtId="178" fontId="42" fillId="0" borderId="0" xfId="0" applyNumberFormat="1" applyFont="1" applyBorder="1" applyAlignment="1">
      <alignment/>
    </xf>
    <xf numFmtId="0" fontId="10" fillId="0" borderId="0" xfId="0" applyFont="1" applyBorder="1" applyAlignment="1">
      <alignment/>
    </xf>
    <xf numFmtId="178" fontId="40" fillId="0" borderId="0" xfId="0" applyNumberFormat="1" applyFont="1" applyBorder="1" applyAlignment="1">
      <alignment/>
    </xf>
    <xf numFmtId="178" fontId="0" fillId="0" borderId="0" xfId="0" applyNumberFormat="1" applyAlignment="1">
      <alignment/>
    </xf>
    <xf numFmtId="0" fontId="0" fillId="0" borderId="0" xfId="0" applyAlignment="1">
      <alignment horizontal="right"/>
    </xf>
    <xf numFmtId="178" fontId="10" fillId="36" borderId="0" xfId="43" applyNumberFormat="1" applyFont="1" applyFill="1" applyBorder="1" applyAlignment="1">
      <alignment/>
    </xf>
    <xf numFmtId="178" fontId="10" fillId="36" borderId="15" xfId="43" applyNumberFormat="1" applyFont="1" applyFill="1" applyBorder="1" applyAlignment="1">
      <alignment/>
    </xf>
    <xf numFmtId="178" fontId="40" fillId="0" borderId="0" xfId="0" applyNumberFormat="1" applyFont="1" applyAlignment="1">
      <alignment/>
    </xf>
    <xf numFmtId="49" fontId="20" fillId="0" borderId="12" xfId="0" applyNumberFormat="1" applyFont="1" applyFill="1" applyBorder="1" applyAlignment="1">
      <alignment horizontal="center"/>
    </xf>
    <xf numFmtId="178" fontId="10" fillId="0" borderId="13" xfId="43" applyNumberFormat="1" applyFont="1" applyFill="1" applyBorder="1" applyAlignment="1">
      <alignment/>
    </xf>
    <xf numFmtId="181" fontId="10" fillId="0" borderId="0" xfId="0" applyNumberFormat="1" applyFont="1" applyFill="1" applyBorder="1" applyAlignment="1">
      <alignment/>
    </xf>
    <xf numFmtId="181" fontId="10" fillId="0" borderId="18" xfId="0" applyNumberFormat="1" applyFont="1" applyFill="1" applyBorder="1" applyAlignment="1">
      <alignment/>
    </xf>
    <xf numFmtId="181" fontId="10" fillId="0" borderId="0" xfId="0" applyNumberFormat="1" applyFont="1" applyFill="1" applyAlignment="1">
      <alignment/>
    </xf>
    <xf numFmtId="181" fontId="5" fillId="0" borderId="0" xfId="0" applyNumberFormat="1" applyFont="1" applyFill="1" applyAlignment="1">
      <alignment/>
    </xf>
    <xf numFmtId="0" fontId="35" fillId="0" borderId="0" xfId="0" applyFont="1" applyFill="1" applyAlignment="1">
      <alignment horizontal="center"/>
    </xf>
    <xf numFmtId="178" fontId="0" fillId="0" borderId="0" xfId="67" applyNumberFormat="1" applyFont="1" applyFill="1" applyBorder="1" applyAlignment="1">
      <alignment/>
    </xf>
    <xf numFmtId="178" fontId="5" fillId="0" borderId="0" xfId="43" applyNumberFormat="1" applyFont="1" applyFill="1" applyAlignment="1">
      <alignment/>
    </xf>
    <xf numFmtId="180" fontId="0" fillId="0" borderId="0" xfId="43" applyNumberFormat="1" applyFont="1" applyFill="1" applyAlignment="1">
      <alignment/>
    </xf>
    <xf numFmtId="178" fontId="0" fillId="0" borderId="0" xfId="43" applyNumberFormat="1" applyFill="1" applyAlignment="1">
      <alignment/>
    </xf>
    <xf numFmtId="43" fontId="34" fillId="0" borderId="0" xfId="43" applyFont="1" applyFill="1" applyBorder="1" applyAlignment="1">
      <alignment/>
    </xf>
    <xf numFmtId="41" fontId="0" fillId="0" borderId="0" xfId="0" applyNumberFormat="1" applyFill="1" applyAlignment="1">
      <alignment/>
    </xf>
    <xf numFmtId="198" fontId="0" fillId="0" borderId="0" xfId="67" applyNumberFormat="1" applyFont="1" applyFill="1" applyAlignment="1">
      <alignment/>
    </xf>
    <xf numFmtId="41" fontId="40" fillId="0" borderId="0" xfId="0" applyNumberFormat="1" applyFont="1" applyFill="1" applyBorder="1" applyAlignment="1">
      <alignment horizontal="center"/>
    </xf>
    <xf numFmtId="41" fontId="37" fillId="0" borderId="0" xfId="0" applyNumberFormat="1" applyFont="1" applyFill="1" applyBorder="1" applyAlignment="1">
      <alignment horizontal="center"/>
    </xf>
    <xf numFmtId="178" fontId="30" fillId="0" borderId="0" xfId="43" applyNumberFormat="1" applyFont="1" applyFill="1" applyBorder="1" applyAlignment="1">
      <alignment/>
    </xf>
    <xf numFmtId="178" fontId="31" fillId="0" borderId="0" xfId="43" applyNumberFormat="1" applyFont="1" applyFill="1" applyAlignment="1">
      <alignment/>
    </xf>
    <xf numFmtId="178" fontId="0" fillId="0" borderId="0" xfId="43" applyNumberFormat="1" applyFont="1" applyFill="1" applyAlignment="1">
      <alignment horizontal="left"/>
    </xf>
    <xf numFmtId="178" fontId="19" fillId="0" borderId="0" xfId="43" applyNumberFormat="1" applyFont="1" applyFill="1" applyAlignment="1">
      <alignment horizontal="center"/>
    </xf>
    <xf numFmtId="178" fontId="0" fillId="0" borderId="0" xfId="43" applyNumberFormat="1" applyFont="1" applyAlignment="1">
      <alignment/>
    </xf>
    <xf numFmtId="0" fontId="0" fillId="0" borderId="16" xfId="0" applyBorder="1" applyAlignment="1">
      <alignment/>
    </xf>
    <xf numFmtId="0" fontId="0" fillId="0" borderId="14" xfId="0" applyBorder="1" applyAlignment="1">
      <alignment/>
    </xf>
    <xf numFmtId="178" fontId="0" fillId="0" borderId="17" xfId="43" applyNumberFormat="1" applyFont="1" applyBorder="1" applyAlignment="1">
      <alignment/>
    </xf>
    <xf numFmtId="0" fontId="37" fillId="0" borderId="0" xfId="0" applyFont="1" applyAlignment="1">
      <alignment vertical="center"/>
    </xf>
    <xf numFmtId="0" fontId="37" fillId="0" borderId="0" xfId="0" applyFont="1" applyAlignment="1">
      <alignment horizontal="right" vertical="center"/>
    </xf>
    <xf numFmtId="0" fontId="37" fillId="37" borderId="0" xfId="0" applyFont="1" applyFill="1" applyAlignment="1">
      <alignment horizontal="center" vertical="center"/>
    </xf>
    <xf numFmtId="0" fontId="40" fillId="37" borderId="0" xfId="0" applyFont="1" applyFill="1" applyAlignment="1">
      <alignment horizontal="center"/>
    </xf>
    <xf numFmtId="0" fontId="40" fillId="37" borderId="19" xfId="0" applyFont="1" applyFill="1" applyBorder="1" applyAlignment="1">
      <alignment horizontal="center"/>
    </xf>
    <xf numFmtId="0" fontId="40" fillId="37" borderId="20" xfId="0" applyFont="1" applyFill="1" applyBorder="1" applyAlignment="1">
      <alignment horizontal="center"/>
    </xf>
    <xf numFmtId="15" fontId="40" fillId="37" borderId="20" xfId="0" applyNumberFormat="1" applyFont="1" applyFill="1" applyBorder="1" applyAlignment="1">
      <alignment horizontal="center"/>
    </xf>
    <xf numFmtId="178" fontId="40" fillId="37" borderId="20" xfId="0" applyNumberFormat="1" applyFont="1" applyFill="1" applyBorder="1" applyAlignment="1">
      <alignment horizontal="center"/>
    </xf>
    <xf numFmtId="178" fontId="40" fillId="37" borderId="21" xfId="0" applyNumberFormat="1" applyFont="1" applyFill="1" applyBorder="1" applyAlignment="1">
      <alignment horizontal="center"/>
    </xf>
    <xf numFmtId="178" fontId="40" fillId="37" borderId="22" xfId="0" applyNumberFormat="1" applyFont="1" applyFill="1" applyBorder="1" applyAlignment="1">
      <alignment horizontal="center"/>
    </xf>
    <xf numFmtId="178" fontId="40" fillId="37" borderId="20" xfId="43" applyNumberFormat="1" applyFont="1" applyFill="1" applyBorder="1" applyAlignment="1">
      <alignment horizontal="center"/>
    </xf>
    <xf numFmtId="178" fontId="40" fillId="37" borderId="15" xfId="43" applyNumberFormat="1" applyFont="1" applyFill="1" applyBorder="1" applyAlignment="1">
      <alignment/>
    </xf>
    <xf numFmtId="0" fontId="40" fillId="37" borderId="23" xfId="0" applyFont="1" applyFill="1" applyBorder="1" applyAlignment="1">
      <alignment horizontal="center"/>
    </xf>
    <xf numFmtId="0" fontId="42" fillId="37" borderId="0" xfId="0" applyFont="1" applyFill="1" applyAlignment="1">
      <alignment horizontal="center"/>
    </xf>
    <xf numFmtId="0" fontId="42" fillId="37" borderId="19" xfId="0" applyFont="1" applyFill="1" applyBorder="1" applyAlignment="1">
      <alignment horizontal="center"/>
    </xf>
    <xf numFmtId="0" fontId="42" fillId="37" borderId="20" xfId="0" applyFont="1" applyFill="1" applyBorder="1" applyAlignment="1">
      <alignment horizontal="center"/>
    </xf>
    <xf numFmtId="15" fontId="42" fillId="37" borderId="20" xfId="0" applyNumberFormat="1" applyFont="1" applyFill="1" applyBorder="1" applyAlignment="1">
      <alignment horizontal="center"/>
    </xf>
    <xf numFmtId="178" fontId="42" fillId="37" borderId="20" xfId="0" applyNumberFormat="1" applyFont="1" applyFill="1" applyBorder="1" applyAlignment="1">
      <alignment horizontal="center"/>
    </xf>
    <xf numFmtId="178" fontId="42" fillId="37" borderId="21" xfId="0" applyNumberFormat="1" applyFont="1" applyFill="1" applyBorder="1" applyAlignment="1">
      <alignment horizontal="center"/>
    </xf>
    <xf numFmtId="178" fontId="42" fillId="37" borderId="22" xfId="0" applyNumberFormat="1" applyFont="1" applyFill="1" applyBorder="1" applyAlignment="1">
      <alignment horizontal="center"/>
    </xf>
    <xf numFmtId="37" fontId="42" fillId="37" borderId="20" xfId="0" applyNumberFormat="1" applyFont="1" applyFill="1" applyBorder="1" applyAlignment="1">
      <alignment horizontal="center"/>
    </xf>
    <xf numFmtId="178" fontId="42" fillId="37" borderId="15" xfId="43" applyNumberFormat="1" applyFont="1" applyFill="1" applyBorder="1" applyAlignment="1">
      <alignment horizontal="right"/>
    </xf>
    <xf numFmtId="0" fontId="42" fillId="37" borderId="23" xfId="0" applyFont="1" applyFill="1" applyBorder="1" applyAlignment="1">
      <alignment horizontal="center"/>
    </xf>
    <xf numFmtId="0" fontId="42" fillId="0" borderId="0" xfId="0" applyFont="1" applyFill="1" applyAlignment="1">
      <alignment/>
    </xf>
    <xf numFmtId="178" fontId="42" fillId="0" borderId="0" xfId="0" applyNumberFormat="1" applyFont="1" applyFill="1" applyAlignment="1">
      <alignment/>
    </xf>
    <xf numFmtId="43" fontId="42" fillId="0" borderId="0" xfId="43" applyFont="1" applyFill="1" applyBorder="1" applyAlignment="1">
      <alignment/>
    </xf>
    <xf numFmtId="9" fontId="42" fillId="0" borderId="0" xfId="67" applyFont="1" applyFill="1" applyBorder="1" applyAlignment="1">
      <alignment/>
    </xf>
    <xf numFmtId="178" fontId="42" fillId="0" borderId="0" xfId="43" applyNumberFormat="1" applyFont="1" applyFill="1" applyBorder="1" applyAlignment="1">
      <alignment horizontal="left"/>
    </xf>
    <xf numFmtId="37" fontId="42" fillId="0" borderId="0" xfId="0" applyNumberFormat="1" applyFont="1" applyFill="1" applyAlignment="1">
      <alignment/>
    </xf>
    <xf numFmtId="178" fontId="42" fillId="0" borderId="0" xfId="43" applyNumberFormat="1" applyFont="1" applyFill="1" applyBorder="1" applyAlignment="1">
      <alignment/>
    </xf>
    <xf numFmtId="43" fontId="6" fillId="0" borderId="0" xfId="43" applyFont="1" applyFill="1" applyAlignment="1">
      <alignment/>
    </xf>
    <xf numFmtId="0" fontId="20" fillId="0" borderId="0" xfId="0" applyFont="1" applyBorder="1" applyAlignment="1">
      <alignment horizontal="center"/>
    </xf>
    <xf numFmtId="0" fontId="40" fillId="37" borderId="0" xfId="0" applyFont="1" applyFill="1" applyBorder="1" applyAlignment="1">
      <alignment horizontal="center"/>
    </xf>
    <xf numFmtId="0" fontId="42" fillId="0" borderId="0" xfId="0" applyFont="1" applyBorder="1" applyAlignment="1">
      <alignment horizontal="right"/>
    </xf>
    <xf numFmtId="0" fontId="42" fillId="37" borderId="0" xfId="0" applyFont="1" applyFill="1" applyBorder="1" applyAlignment="1">
      <alignment horizontal="center"/>
    </xf>
    <xf numFmtId="0" fontId="45" fillId="0" borderId="0" xfId="0" applyFont="1" applyBorder="1" applyAlignment="1">
      <alignment horizontal="center"/>
    </xf>
    <xf numFmtId="0" fontId="43" fillId="0" borderId="0" xfId="0" applyFont="1" applyBorder="1" applyAlignment="1">
      <alignment horizontal="center"/>
    </xf>
    <xf numFmtId="15" fontId="40" fillId="37" borderId="0" xfId="0" applyNumberFormat="1" applyFont="1" applyFill="1" applyBorder="1" applyAlignment="1">
      <alignment horizontal="center"/>
    </xf>
    <xf numFmtId="15" fontId="42" fillId="37" borderId="0" xfId="0" applyNumberFormat="1" applyFont="1" applyFill="1" applyBorder="1" applyAlignment="1">
      <alignment horizontal="center"/>
    </xf>
    <xf numFmtId="49" fontId="18" fillId="0" borderId="11" xfId="0" applyNumberFormat="1" applyFont="1" applyFill="1" applyBorder="1" applyAlignment="1">
      <alignment horizontal="center"/>
    </xf>
    <xf numFmtId="0" fontId="20" fillId="0" borderId="11" xfId="0" applyFont="1" applyFill="1" applyBorder="1" applyAlignment="1">
      <alignment horizontal="center"/>
    </xf>
    <xf numFmtId="0" fontId="20" fillId="0" borderId="11" xfId="0" applyFont="1" applyFill="1" applyBorder="1" applyAlignment="1" quotePrefix="1">
      <alignment horizontal="center"/>
    </xf>
    <xf numFmtId="49" fontId="45" fillId="0" borderId="11" xfId="0" applyNumberFormat="1" applyFont="1" applyFill="1" applyBorder="1" applyAlignment="1">
      <alignment horizontal="center"/>
    </xf>
    <xf numFmtId="0" fontId="18" fillId="0" borderId="11" xfId="0" applyFont="1" applyFill="1" applyBorder="1" applyAlignment="1">
      <alignment horizontal="center"/>
    </xf>
    <xf numFmtId="49" fontId="43" fillId="0" borderId="11" xfId="0" applyNumberFormat="1" applyFont="1" applyFill="1" applyBorder="1" applyAlignment="1">
      <alignment horizontal="center"/>
    </xf>
    <xf numFmtId="49" fontId="41" fillId="0" borderId="11" xfId="0" applyNumberFormat="1" applyFont="1" applyFill="1" applyBorder="1" applyAlignment="1">
      <alignment horizontal="center"/>
    </xf>
    <xf numFmtId="0" fontId="40" fillId="37" borderId="11" xfId="0" applyFont="1" applyFill="1" applyBorder="1" applyAlignment="1">
      <alignment horizontal="center"/>
    </xf>
    <xf numFmtId="49" fontId="43" fillId="0" borderId="11" xfId="0" applyNumberFormat="1" applyFont="1" applyFill="1" applyBorder="1" applyAlignment="1">
      <alignment horizontal="right"/>
    </xf>
    <xf numFmtId="0" fontId="42" fillId="37" borderId="11" xfId="0" applyFont="1" applyFill="1" applyBorder="1" applyAlignment="1">
      <alignment horizontal="center"/>
    </xf>
    <xf numFmtId="43" fontId="0" fillId="0" borderId="0" xfId="43" applyNumberFormat="1" applyFont="1" applyFill="1" applyBorder="1" applyAlignment="1">
      <alignment horizontal="right"/>
    </xf>
    <xf numFmtId="43" fontId="0" fillId="0" borderId="0" xfId="0" applyNumberFormat="1" applyFont="1" applyFill="1" applyBorder="1" applyAlignment="1">
      <alignment horizontal="right"/>
    </xf>
    <xf numFmtId="43" fontId="0" fillId="0" borderId="0" xfId="0" applyNumberFormat="1" applyFont="1" applyFill="1" applyAlignment="1">
      <alignment horizontal="right"/>
    </xf>
    <xf numFmtId="43" fontId="0" fillId="0" borderId="0" xfId="43" applyNumberFormat="1" applyFont="1" applyFill="1" applyAlignment="1">
      <alignment horizontal="right"/>
    </xf>
    <xf numFmtId="0" fontId="10" fillId="0" borderId="0" xfId="0" applyFont="1" applyAlignment="1">
      <alignment horizontal="left" vertical="center"/>
    </xf>
    <xf numFmtId="0" fontId="46" fillId="0" borderId="0" xfId="0" applyFont="1" applyAlignment="1">
      <alignment horizontal="left" vertical="top"/>
    </xf>
    <xf numFmtId="178" fontId="24" fillId="0" borderId="0" xfId="43" applyNumberFormat="1" applyFont="1" applyFill="1" applyBorder="1" applyAlignment="1">
      <alignment/>
    </xf>
    <xf numFmtId="198" fontId="36" fillId="0" borderId="0" xfId="67" applyNumberFormat="1" applyFont="1" applyFill="1" applyBorder="1" applyAlignment="1">
      <alignment horizontal="left"/>
    </xf>
    <xf numFmtId="37" fontId="0" fillId="0" borderId="0" xfId="0" applyNumberFormat="1" applyFont="1" applyFill="1" applyAlignment="1">
      <alignment/>
    </xf>
    <xf numFmtId="37" fontId="24" fillId="0" borderId="0" xfId="0" applyNumberFormat="1" applyFont="1" applyFill="1" applyBorder="1" applyAlignment="1">
      <alignment/>
    </xf>
    <xf numFmtId="178" fontId="36" fillId="0" borderId="0" xfId="43" applyNumberFormat="1" applyFont="1" applyFill="1" applyBorder="1" applyAlignment="1">
      <alignment horizontal="left"/>
    </xf>
    <xf numFmtId="178" fontId="24" fillId="0" borderId="11" xfId="43" applyNumberFormat="1" applyFont="1" applyFill="1" applyBorder="1" applyAlignment="1">
      <alignment/>
    </xf>
    <xf numFmtId="198" fontId="36" fillId="0" borderId="0" xfId="67" applyNumberFormat="1" applyFont="1" applyFill="1" applyAlignment="1">
      <alignment horizontal="left"/>
    </xf>
    <xf numFmtId="178" fontId="0" fillId="0" borderId="11" xfId="43" applyNumberFormat="1" applyFont="1" applyFill="1" applyBorder="1" applyAlignment="1">
      <alignment horizontal="center"/>
    </xf>
    <xf numFmtId="9" fontId="24" fillId="0" borderId="0" xfId="0" applyNumberFormat="1" applyFont="1" applyFill="1" applyBorder="1" applyAlignment="1">
      <alignment wrapText="1"/>
    </xf>
    <xf numFmtId="9" fontId="0" fillId="0" borderId="0" xfId="67" applyFont="1" applyFill="1" applyAlignment="1">
      <alignment/>
    </xf>
    <xf numFmtId="37" fontId="0" fillId="0" borderId="0" xfId="0" applyNumberFormat="1" applyFont="1" applyFill="1" applyBorder="1" applyAlignment="1">
      <alignment horizontal="center"/>
    </xf>
    <xf numFmtId="9" fontId="24" fillId="0" borderId="0" xfId="0" applyNumberFormat="1" applyFont="1" applyFill="1" applyBorder="1" applyAlignment="1">
      <alignment/>
    </xf>
    <xf numFmtId="37" fontId="0" fillId="0" borderId="11" xfId="0" applyNumberFormat="1" applyFont="1" applyFill="1" applyBorder="1" applyAlignment="1">
      <alignment/>
    </xf>
    <xf numFmtId="198" fontId="36" fillId="0" borderId="0" xfId="67" applyNumberFormat="1" applyFont="1" applyFill="1" applyBorder="1" applyAlignment="1">
      <alignment horizontal="right"/>
    </xf>
    <xf numFmtId="37" fontId="10" fillId="0" borderId="0" xfId="43" applyNumberFormat="1" applyFont="1" applyFill="1" applyBorder="1" applyAlignment="1">
      <alignment/>
    </xf>
    <xf numFmtId="178" fontId="21" fillId="0" borderId="12" xfId="43" applyNumberFormat="1" applyFont="1" applyFill="1" applyBorder="1" applyAlignment="1">
      <alignment/>
    </xf>
    <xf numFmtId="0" fontId="35" fillId="0" borderId="0" xfId="0" applyFont="1" applyAlignment="1">
      <alignment/>
    </xf>
    <xf numFmtId="0" fontId="52" fillId="0" borderId="0" xfId="56" applyFont="1" applyAlignment="1" applyProtection="1">
      <alignment horizontal="left"/>
      <protection/>
    </xf>
    <xf numFmtId="0" fontId="35" fillId="0" borderId="0" xfId="0" applyFont="1" applyFill="1" applyAlignment="1">
      <alignment/>
    </xf>
    <xf numFmtId="0" fontId="10" fillId="0" borderId="0" xfId="0" applyFont="1" applyAlignment="1">
      <alignment horizontal="center" vertical="center"/>
    </xf>
    <xf numFmtId="0" fontId="10" fillId="0" borderId="0" xfId="0" applyFont="1" applyFill="1" applyAlignment="1">
      <alignment horizontal="left"/>
    </xf>
    <xf numFmtId="178" fontId="18" fillId="0" borderId="0" xfId="43" applyNumberFormat="1" applyFont="1" applyFill="1" applyAlignment="1">
      <alignment horizontal="left"/>
    </xf>
    <xf numFmtId="0" fontId="47" fillId="0" borderId="0" xfId="64" applyFont="1">
      <alignment/>
      <protection/>
    </xf>
    <xf numFmtId="0" fontId="47" fillId="0" borderId="0" xfId="64" applyFont="1" applyFill="1">
      <alignment/>
      <protection/>
    </xf>
    <xf numFmtId="210" fontId="10" fillId="0" borderId="0" xfId="43" applyNumberFormat="1" applyFont="1" applyFill="1" applyAlignment="1">
      <alignment/>
    </xf>
    <xf numFmtId="15" fontId="18" fillId="0" borderId="0" xfId="0" applyNumberFormat="1" applyFont="1" applyAlignment="1" quotePrefix="1">
      <alignment/>
    </xf>
    <xf numFmtId="178" fontId="0" fillId="0" borderId="0" xfId="0" applyNumberFormat="1" applyFill="1" applyAlignment="1">
      <alignment/>
    </xf>
    <xf numFmtId="0" fontId="24" fillId="0" borderId="0" xfId="0" applyFont="1" applyFill="1" applyBorder="1" applyAlignment="1">
      <alignment horizontal="center"/>
    </xf>
    <xf numFmtId="0" fontId="0" fillId="0" borderId="0" xfId="0" applyAlignment="1">
      <alignment horizontal="center"/>
    </xf>
    <xf numFmtId="0" fontId="34" fillId="0" borderId="0" xfId="0" applyFont="1" applyAlignment="1">
      <alignment horizontal="center"/>
    </xf>
    <xf numFmtId="9" fontId="24" fillId="0" borderId="0" xfId="67" applyFont="1" applyFill="1" applyBorder="1" applyAlignment="1">
      <alignment horizontal="center"/>
    </xf>
    <xf numFmtId="41" fontId="0" fillId="0" borderId="0" xfId="43" applyNumberFormat="1" applyFont="1" applyFill="1" applyBorder="1" applyAlignment="1">
      <alignment horizontal="center"/>
    </xf>
    <xf numFmtId="43" fontId="0" fillId="0" borderId="0" xfId="43" applyFont="1" applyFill="1" applyAlignment="1">
      <alignment horizontal="center"/>
    </xf>
    <xf numFmtId="0" fontId="24"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5" fillId="0" borderId="0" xfId="0" applyFont="1" applyAlignment="1">
      <alignment horizontal="left"/>
    </xf>
    <xf numFmtId="0" fontId="5" fillId="0" borderId="0" xfId="0" applyFont="1" applyAlignment="1">
      <alignment horizontal="center"/>
    </xf>
    <xf numFmtId="178" fontId="21" fillId="0" borderId="11" xfId="43" applyNumberFormat="1" applyFont="1" applyFill="1" applyBorder="1" applyAlignment="1">
      <alignment/>
    </xf>
    <xf numFmtId="0" fontId="18" fillId="0" borderId="0" xfId="64" applyFont="1">
      <alignment/>
      <protection/>
    </xf>
    <xf numFmtId="0" fontId="18" fillId="0" borderId="0" xfId="64" applyFont="1" applyAlignment="1">
      <alignment/>
      <protection/>
    </xf>
    <xf numFmtId="0" fontId="10" fillId="0" borderId="0" xfId="64" applyFont="1">
      <alignment/>
      <protection/>
    </xf>
    <xf numFmtId="0" fontId="10" fillId="0" borderId="0" xfId="64" applyFont="1" applyFill="1">
      <alignment/>
      <protection/>
    </xf>
    <xf numFmtId="0" fontId="10" fillId="0" borderId="0" xfId="64" applyFont="1" applyFill="1" applyAlignment="1">
      <alignment/>
      <protection/>
    </xf>
    <xf numFmtId="0" fontId="10" fillId="0" borderId="0" xfId="64" applyFont="1" applyAlignment="1">
      <alignment/>
      <protection/>
    </xf>
    <xf numFmtId="0" fontId="10" fillId="0" borderId="0" xfId="64" applyFont="1" applyFill="1" applyAlignment="1">
      <alignment horizontal="justify" vertical="top" wrapText="1"/>
      <protection/>
    </xf>
    <xf numFmtId="0" fontId="10" fillId="0" borderId="0" xfId="64" applyFont="1" applyAlignment="1">
      <alignment horizontal="justify" wrapText="1"/>
      <protection/>
    </xf>
    <xf numFmtId="0" fontId="18" fillId="0" borderId="0" xfId="64" applyFont="1" applyFill="1" applyAlignment="1">
      <alignment/>
      <protection/>
    </xf>
    <xf numFmtId="0" fontId="18" fillId="0" borderId="0" xfId="64" applyFont="1" applyFill="1">
      <alignment/>
      <protection/>
    </xf>
    <xf numFmtId="0" fontId="18" fillId="0" borderId="0" xfId="64" applyFont="1" applyAlignment="1">
      <alignment vertical="top"/>
      <protection/>
    </xf>
    <xf numFmtId="0" fontId="18" fillId="0" borderId="0" xfId="64" applyFont="1" applyBorder="1">
      <alignment/>
      <protection/>
    </xf>
    <xf numFmtId="0" fontId="18" fillId="0" borderId="11" xfId="64" applyFont="1" applyBorder="1">
      <alignment/>
      <protection/>
    </xf>
    <xf numFmtId="0" fontId="10" fillId="0" borderId="11" xfId="64" applyFont="1" applyBorder="1">
      <alignment/>
      <protection/>
    </xf>
    <xf numFmtId="0" fontId="10" fillId="0" borderId="0" xfId="64" applyFont="1" applyFill="1" applyBorder="1" applyAlignment="1">
      <alignment horizontal="center"/>
      <protection/>
    </xf>
    <xf numFmtId="0" fontId="10" fillId="0" borderId="0" xfId="64" applyFont="1" applyBorder="1">
      <alignment/>
      <protection/>
    </xf>
    <xf numFmtId="178" fontId="10" fillId="0" borderId="0" xfId="43" applyNumberFormat="1" applyFont="1" applyFill="1" applyBorder="1" applyAlignment="1">
      <alignment horizontal="right"/>
    </xf>
    <xf numFmtId="178" fontId="17" fillId="0" borderId="0" xfId="43" applyNumberFormat="1" applyFont="1" applyFill="1" applyBorder="1" applyAlignment="1">
      <alignment horizontal="right"/>
    </xf>
    <xf numFmtId="0" fontId="37" fillId="0" borderId="0" xfId="64" applyFont="1" applyFill="1">
      <alignment/>
      <protection/>
    </xf>
    <xf numFmtId="43" fontId="18" fillId="0" borderId="0" xfId="43" applyFont="1" applyFill="1" applyAlignment="1">
      <alignment/>
    </xf>
    <xf numFmtId="0" fontId="10" fillId="0" borderId="0" xfId="64" applyFont="1" applyFill="1" applyAlignment="1">
      <alignment vertical="top"/>
      <protection/>
    </xf>
    <xf numFmtId="0" fontId="10" fillId="0" borderId="0" xfId="64" applyFont="1" applyAlignment="1">
      <alignment horizontal="left"/>
      <protection/>
    </xf>
    <xf numFmtId="178" fontId="10" fillId="0" borderId="0" xfId="43" applyNumberFormat="1" applyFont="1" applyFill="1" applyBorder="1" applyAlignment="1">
      <alignment horizontal="right" wrapText="1"/>
    </xf>
    <xf numFmtId="0" fontId="19" fillId="0" borderId="0" xfId="64" applyFont="1" applyAlignment="1">
      <alignment horizontal="left" vertical="center"/>
      <protection/>
    </xf>
    <xf numFmtId="0" fontId="20" fillId="0" borderId="0" xfId="64" applyFont="1" applyFill="1">
      <alignment/>
      <protection/>
    </xf>
    <xf numFmtId="0" fontId="10" fillId="0" borderId="0" xfId="64" applyFont="1" applyFill="1" applyAlignment="1">
      <alignment horizontal="justify" wrapText="1"/>
      <protection/>
    </xf>
    <xf numFmtId="0" fontId="18" fillId="35" borderId="0" xfId="64" applyFont="1" applyFill="1" applyAlignment="1">
      <alignment horizontal="center"/>
      <protection/>
    </xf>
    <xf numFmtId="0" fontId="18" fillId="0" borderId="0" xfId="64" applyFont="1" applyFill="1" applyAlignment="1">
      <alignment horizontal="center"/>
      <protection/>
    </xf>
    <xf numFmtId="0" fontId="19" fillId="0" borderId="0" xfId="64" applyFont="1" applyFill="1">
      <alignment/>
      <protection/>
    </xf>
    <xf numFmtId="0" fontId="20" fillId="0" borderId="0" xfId="64" applyFont="1" applyFill="1" applyAlignment="1">
      <alignment/>
      <protection/>
    </xf>
    <xf numFmtId="0" fontId="10" fillId="0" borderId="0" xfId="64" applyNumberFormat="1" applyFont="1" applyFill="1" applyAlignment="1">
      <alignment wrapText="1"/>
      <protection/>
    </xf>
    <xf numFmtId="0" fontId="10" fillId="0" borderId="0" xfId="64" applyNumberFormat="1" applyFont="1" applyAlignment="1">
      <alignment wrapText="1"/>
      <protection/>
    </xf>
    <xf numFmtId="0" fontId="10" fillId="0" borderId="0" xfId="64" applyFont="1" applyFill="1" applyAlignment="1">
      <alignment horizontal="right"/>
      <protection/>
    </xf>
    <xf numFmtId="1" fontId="10" fillId="0" borderId="0" xfId="64" applyNumberFormat="1" applyFont="1" applyFill="1" applyBorder="1" applyAlignment="1">
      <alignment horizontal="right"/>
      <protection/>
    </xf>
    <xf numFmtId="0" fontId="10" fillId="0" borderId="11" xfId="64" applyFont="1" applyFill="1" applyBorder="1">
      <alignment/>
      <protection/>
    </xf>
    <xf numFmtId="0" fontId="10" fillId="0" borderId="14" xfId="64" applyFont="1" applyFill="1" applyBorder="1">
      <alignment/>
      <protection/>
    </xf>
    <xf numFmtId="0" fontId="18" fillId="0" borderId="0" xfId="64" applyFont="1" applyFill="1" applyBorder="1" applyAlignment="1">
      <alignment/>
      <protection/>
    </xf>
    <xf numFmtId="0" fontId="10" fillId="0" borderId="0" xfId="64" applyFont="1" applyFill="1" applyBorder="1">
      <alignment/>
      <protection/>
    </xf>
    <xf numFmtId="0" fontId="18" fillId="0" borderId="0" xfId="64" applyFont="1" applyFill="1" applyBorder="1" applyAlignment="1">
      <alignment horizontal="right"/>
      <protection/>
    </xf>
    <xf numFmtId="0" fontId="10" fillId="0" borderId="0" xfId="64" applyFont="1" applyAlignment="1">
      <alignment wrapText="1"/>
      <protection/>
    </xf>
    <xf numFmtId="0" fontId="10" fillId="0" borderId="11" xfId="64" applyFont="1" applyBorder="1" applyAlignment="1">
      <alignment wrapText="1"/>
      <protection/>
    </xf>
    <xf numFmtId="0" fontId="17" fillId="0" borderId="0" xfId="64" applyFont="1" applyFill="1" applyAlignment="1">
      <alignment horizontal="right" wrapText="1"/>
      <protection/>
    </xf>
    <xf numFmtId="178" fontId="10" fillId="0" borderId="18" xfId="43" applyNumberFormat="1" applyFont="1" applyFill="1" applyBorder="1" applyAlignment="1">
      <alignment/>
    </xf>
    <xf numFmtId="0" fontId="10" fillId="0" borderId="0" xfId="64" applyFont="1" applyFill="1" applyAlignment="1">
      <alignment vertical="top" wrapText="1"/>
      <protection/>
    </xf>
    <xf numFmtId="0" fontId="17" fillId="0" borderId="0" xfId="64" applyFont="1" applyFill="1" applyAlignment="1">
      <alignment horizontal="right"/>
      <protection/>
    </xf>
    <xf numFmtId="43" fontId="10" fillId="0" borderId="12" xfId="43" applyFont="1" applyFill="1" applyBorder="1" applyAlignment="1">
      <alignment/>
    </xf>
    <xf numFmtId="178" fontId="48" fillId="0" borderId="0" xfId="43" applyNumberFormat="1" applyFont="1" applyFill="1" applyAlignment="1">
      <alignment/>
    </xf>
    <xf numFmtId="14" fontId="10" fillId="0" borderId="0" xfId="64" applyNumberFormat="1" applyFont="1" applyFill="1" applyBorder="1" applyAlignment="1">
      <alignment horizontal="center"/>
      <protection/>
    </xf>
    <xf numFmtId="0" fontId="10" fillId="0" borderId="0" xfId="64" applyNumberFormat="1" applyFont="1" applyBorder="1" applyAlignment="1">
      <alignment wrapText="1"/>
      <protection/>
    </xf>
    <xf numFmtId="0" fontId="53" fillId="0" borderId="0" xfId="0" applyFont="1" applyAlignment="1">
      <alignment/>
    </xf>
    <xf numFmtId="0" fontId="54" fillId="0" borderId="0" xfId="56" applyFont="1" applyAlignment="1" applyProtection="1">
      <alignment horizontal="left"/>
      <protection/>
    </xf>
    <xf numFmtId="0" fontId="55" fillId="0" borderId="0" xfId="0" applyFont="1" applyAlignment="1">
      <alignment/>
    </xf>
    <xf numFmtId="0" fontId="56" fillId="0" borderId="0" xfId="56" applyFont="1" applyAlignment="1" applyProtection="1">
      <alignment horizontal="left"/>
      <protection/>
    </xf>
    <xf numFmtId="0" fontId="55" fillId="0" borderId="0" xfId="0" applyFont="1" applyAlignment="1">
      <alignment horizontal="center"/>
    </xf>
    <xf numFmtId="0" fontId="57" fillId="0" borderId="0" xfId="0" applyFont="1" applyAlignment="1">
      <alignment/>
    </xf>
    <xf numFmtId="0" fontId="58" fillId="0" borderId="0" xfId="64" applyFont="1">
      <alignment/>
      <protection/>
    </xf>
    <xf numFmtId="0" fontId="58" fillId="0" borderId="0" xfId="64" applyFont="1" applyAlignment="1">
      <alignment vertical="justify" wrapText="1"/>
      <protection/>
    </xf>
    <xf numFmtId="0" fontId="59" fillId="0" borderId="0" xfId="0" applyFont="1" applyFill="1" applyAlignment="1">
      <alignment horizontal="center"/>
    </xf>
    <xf numFmtId="0" fontId="59" fillId="0" borderId="0" xfId="0" applyFont="1" applyAlignment="1">
      <alignment horizontal="center"/>
    </xf>
    <xf numFmtId="178" fontId="59" fillId="0" borderId="0" xfId="0" applyNumberFormat="1" applyFont="1" applyFill="1" applyAlignment="1">
      <alignment horizontal="center"/>
    </xf>
    <xf numFmtId="178" fontId="5" fillId="0" borderId="0" xfId="43" applyNumberFormat="1" applyFont="1" applyFill="1" applyAlignment="1">
      <alignment horizontal="center"/>
    </xf>
    <xf numFmtId="0" fontId="25" fillId="0" borderId="0" xfId="0" applyFont="1" applyFill="1" applyBorder="1" applyAlignment="1">
      <alignment horizontal="center"/>
    </xf>
    <xf numFmtId="178" fontId="5" fillId="0" borderId="0" xfId="0" applyNumberFormat="1" applyFont="1" applyAlignment="1">
      <alignment horizontal="center"/>
    </xf>
    <xf numFmtId="178" fontId="5" fillId="0" borderId="0" xfId="43" applyNumberFormat="1" applyFont="1" applyAlignment="1">
      <alignment/>
    </xf>
    <xf numFmtId="178" fontId="60" fillId="0" borderId="0" xfId="43" applyNumberFormat="1" applyFont="1" applyAlignment="1">
      <alignment/>
    </xf>
    <xf numFmtId="178" fontId="49" fillId="0" borderId="0" xfId="43" applyNumberFormat="1" applyFont="1" applyAlignment="1">
      <alignment/>
    </xf>
    <xf numFmtId="178" fontId="49" fillId="0" borderId="0" xfId="43" applyNumberFormat="1" applyFont="1" applyFill="1" applyAlignment="1">
      <alignment/>
    </xf>
    <xf numFmtId="178" fontId="25" fillId="0" borderId="0" xfId="43" applyNumberFormat="1" applyFont="1" applyAlignment="1">
      <alignment/>
    </xf>
    <xf numFmtId="178" fontId="49" fillId="0" borderId="0" xfId="43" applyNumberFormat="1" applyFont="1" applyAlignment="1">
      <alignment vertical="top"/>
    </xf>
    <xf numFmtId="178" fontId="50" fillId="0" borderId="0" xfId="43" applyNumberFormat="1" applyFont="1" applyAlignment="1">
      <alignment/>
    </xf>
    <xf numFmtId="178" fontId="29" fillId="0" borderId="0" xfId="43" applyNumberFormat="1" applyFont="1" applyAlignment="1">
      <alignment/>
    </xf>
    <xf numFmtId="178" fontId="50" fillId="0" borderId="0" xfId="43" applyNumberFormat="1" applyFont="1" applyFill="1" applyAlignment="1">
      <alignment/>
    </xf>
    <xf numFmtId="178" fontId="50" fillId="0" borderId="0" xfId="43" applyNumberFormat="1" applyFont="1" applyAlignment="1">
      <alignment vertical="top"/>
    </xf>
    <xf numFmtId="178" fontId="50" fillId="0" borderId="0" xfId="43" applyNumberFormat="1" applyFont="1" applyBorder="1" applyAlignment="1">
      <alignment/>
    </xf>
    <xf numFmtId="178" fontId="51" fillId="0" borderId="0" xfId="43" applyNumberFormat="1" applyFont="1" applyFill="1" applyAlignment="1">
      <alignment/>
    </xf>
    <xf numFmtId="178" fontId="51" fillId="35" borderId="0" xfId="43" applyNumberFormat="1" applyFont="1" applyFill="1" applyAlignment="1">
      <alignment/>
    </xf>
    <xf numFmtId="178" fontId="51" fillId="0" borderId="0" xfId="43" applyNumberFormat="1" applyFont="1" applyFill="1" applyBorder="1" applyAlignment="1">
      <alignment/>
    </xf>
    <xf numFmtId="178" fontId="5" fillId="0" borderId="0" xfId="0" applyNumberFormat="1" applyFont="1" applyFill="1" applyAlignment="1">
      <alignment horizontal="justify" vertical="center" wrapText="1"/>
    </xf>
    <xf numFmtId="14" fontId="18" fillId="0" borderId="0" xfId="64" applyNumberFormat="1" applyFont="1" applyFill="1" applyBorder="1" applyAlignment="1" quotePrefix="1">
      <alignment horizontal="center"/>
      <protection/>
    </xf>
    <xf numFmtId="0" fontId="49" fillId="0" borderId="0" xfId="64" applyFont="1" applyFill="1" applyBorder="1" applyAlignment="1">
      <alignment horizontal="center"/>
      <protection/>
    </xf>
    <xf numFmtId="0" fontId="49" fillId="0" borderId="0" xfId="64" applyFont="1" applyFill="1" applyBorder="1" applyAlignment="1">
      <alignment horizontal="right"/>
      <protection/>
    </xf>
    <xf numFmtId="0" fontId="49" fillId="0" borderId="0" xfId="64" applyFont="1" applyAlignment="1">
      <alignment horizontal="right"/>
      <protection/>
    </xf>
    <xf numFmtId="0" fontId="21" fillId="0" borderId="0" xfId="64" applyFont="1" applyFill="1" applyBorder="1" applyAlignment="1">
      <alignment horizontal="left" vertical="top" wrapText="1"/>
      <protection/>
    </xf>
    <xf numFmtId="0" fontId="49" fillId="0" borderId="11" xfId="64" applyFont="1" applyBorder="1" applyAlignment="1">
      <alignment horizontal="right"/>
      <protection/>
    </xf>
    <xf numFmtId="178" fontId="10" fillId="0" borderId="0" xfId="43" applyNumberFormat="1" applyFont="1" applyFill="1" applyAlignment="1">
      <alignment/>
    </xf>
    <xf numFmtId="0" fontId="49" fillId="0" borderId="0" xfId="64" applyFont="1" applyAlignment="1">
      <alignment horizontal="center" wrapText="1"/>
      <protection/>
    </xf>
    <xf numFmtId="0" fontId="49" fillId="0" borderId="0" xfId="64" applyFont="1" applyFill="1" applyAlignment="1">
      <alignment horizontal="right"/>
      <protection/>
    </xf>
    <xf numFmtId="0" fontId="49" fillId="0" borderId="11" xfId="64" applyFont="1" applyFill="1" applyBorder="1" applyAlignment="1">
      <alignment horizontal="center"/>
      <protection/>
    </xf>
    <xf numFmtId="0" fontId="5" fillId="0" borderId="0" xfId="64" applyFont="1" applyFill="1">
      <alignment/>
      <protection/>
    </xf>
    <xf numFmtId="41" fontId="0" fillId="0" borderId="0" xfId="43" applyNumberFormat="1" applyFont="1" applyFill="1" applyAlignment="1">
      <alignment/>
    </xf>
    <xf numFmtId="178" fontId="20" fillId="0" borderId="0" xfId="43" applyNumberFormat="1" applyFont="1" applyFill="1" applyBorder="1" applyAlignment="1">
      <alignment/>
    </xf>
    <xf numFmtId="41" fontId="20" fillId="0" borderId="0" xfId="0" applyNumberFormat="1" applyFont="1" applyAlignment="1">
      <alignment/>
    </xf>
    <xf numFmtId="0" fontId="66" fillId="0" borderId="0" xfId="0" applyFont="1" applyFill="1" applyAlignment="1">
      <alignment horizontal="left"/>
    </xf>
    <xf numFmtId="0" fontId="62" fillId="0" borderId="0" xfId="64" applyFont="1">
      <alignment/>
      <protection/>
    </xf>
    <xf numFmtId="0" fontId="63" fillId="0" borderId="0" xfId="0" applyFont="1" applyAlignment="1">
      <alignment/>
    </xf>
    <xf numFmtId="0" fontId="64" fillId="0" borderId="0" xfId="64" applyFont="1">
      <alignment/>
      <protection/>
    </xf>
    <xf numFmtId="0" fontId="62" fillId="0" borderId="0" xfId="64" applyFont="1" applyFill="1">
      <alignment/>
      <protection/>
    </xf>
    <xf numFmtId="0" fontId="62" fillId="0" borderId="0" xfId="64" applyFont="1" applyAlignment="1">
      <alignment vertical="top"/>
      <protection/>
    </xf>
    <xf numFmtId="178" fontId="62" fillId="0" borderId="0" xfId="43" applyNumberFormat="1" applyFont="1" applyAlignment="1">
      <alignment/>
    </xf>
    <xf numFmtId="43" fontId="62" fillId="0" borderId="0" xfId="43" applyFont="1" applyFill="1" applyAlignment="1">
      <alignment/>
    </xf>
    <xf numFmtId="0" fontId="65" fillId="0" borderId="0" xfId="64" applyFont="1" applyFill="1">
      <alignment/>
      <protection/>
    </xf>
    <xf numFmtId="0" fontId="65" fillId="35" borderId="0" xfId="64" applyFont="1" applyFill="1">
      <alignment/>
      <protection/>
    </xf>
    <xf numFmtId="0" fontId="65" fillId="0" borderId="0" xfId="64" applyFont="1" applyFill="1" applyBorder="1">
      <alignment/>
      <protection/>
    </xf>
    <xf numFmtId="43" fontId="0" fillId="0" borderId="0" xfId="0" applyNumberFormat="1" applyFill="1" applyBorder="1" applyAlignment="1">
      <alignment horizontal="center"/>
    </xf>
    <xf numFmtId="178" fontId="10" fillId="0" borderId="15" xfId="43" applyNumberFormat="1" applyFont="1" applyBorder="1" applyAlignment="1">
      <alignment horizontal="right" vertical="center" wrapText="1"/>
    </xf>
    <xf numFmtId="43" fontId="10" fillId="0" borderId="12" xfId="43" applyNumberFormat="1" applyFont="1" applyFill="1" applyBorder="1" applyAlignment="1">
      <alignment/>
    </xf>
    <xf numFmtId="0" fontId="17" fillId="0" borderId="0" xfId="64" applyFont="1">
      <alignment/>
      <protection/>
    </xf>
    <xf numFmtId="0" fontId="10" fillId="0" borderId="0" xfId="64" applyFont="1" applyFill="1" applyAlignment="1">
      <alignment horizontal="left" wrapText="1"/>
      <protection/>
    </xf>
    <xf numFmtId="0" fontId="10" fillId="0" borderId="0" xfId="64" applyFont="1" applyFill="1" applyAlignment="1">
      <alignment horizontal="left" vertical="top" wrapText="1"/>
      <protection/>
    </xf>
    <xf numFmtId="0" fontId="61" fillId="0" borderId="0" xfId="0" applyFont="1" applyFill="1" applyAlignment="1">
      <alignment horizontal="left"/>
    </xf>
    <xf numFmtId="0" fontId="5" fillId="0" borderId="0" xfId="0" applyFont="1" applyFill="1" applyAlignment="1">
      <alignment horizontal="justify" wrapText="1"/>
    </xf>
    <xf numFmtId="0" fontId="2" fillId="38" borderId="0" xfId="0" applyFont="1" applyFill="1" applyAlignment="1">
      <alignment horizontal="center"/>
    </xf>
    <xf numFmtId="0" fontId="2" fillId="0" borderId="0" xfId="0" applyFont="1" applyFill="1" applyAlignment="1">
      <alignment horizontal="left"/>
    </xf>
    <xf numFmtId="178" fontId="16" fillId="0" borderId="0" xfId="43" applyNumberFormat="1" applyFont="1" applyAlignment="1">
      <alignment/>
    </xf>
    <xf numFmtId="178" fontId="16" fillId="0" borderId="0" xfId="43" applyNumberFormat="1" applyFont="1" applyFill="1" applyAlignment="1">
      <alignment horizontal="right"/>
    </xf>
    <xf numFmtId="178" fontId="34" fillId="0" borderId="0" xfId="43" applyNumberFormat="1" applyFont="1" applyAlignment="1">
      <alignment/>
    </xf>
    <xf numFmtId="0" fontId="49" fillId="0" borderId="24" xfId="64" applyFont="1" applyFill="1" applyBorder="1" applyAlignment="1">
      <alignment horizontal="center"/>
      <protection/>
    </xf>
    <xf numFmtId="178" fontId="10" fillId="0" borderId="24" xfId="43" applyNumberFormat="1" applyFont="1" applyFill="1" applyBorder="1" applyAlignment="1">
      <alignment horizontal="right"/>
    </xf>
    <xf numFmtId="178" fontId="10" fillId="0" borderId="24" xfId="43" applyNumberFormat="1" applyFont="1" applyFill="1" applyBorder="1" applyAlignment="1">
      <alignment/>
    </xf>
    <xf numFmtId="0" fontId="48" fillId="0" borderId="0" xfId="64" applyFont="1" applyFill="1">
      <alignment/>
      <protection/>
    </xf>
    <xf numFmtId="178" fontId="10" fillId="0" borderId="0" xfId="43" applyNumberFormat="1" applyFont="1" applyFill="1" applyBorder="1" applyAlignment="1">
      <alignment/>
    </xf>
    <xf numFmtId="43" fontId="10" fillId="0" borderId="0" xfId="43" applyNumberFormat="1" applyFont="1" applyFill="1" applyBorder="1" applyAlignment="1">
      <alignment horizontal="right"/>
    </xf>
    <xf numFmtId="178" fontId="48" fillId="0" borderId="0" xfId="43" applyNumberFormat="1" applyFont="1" applyFill="1" applyBorder="1" applyAlignment="1">
      <alignment/>
    </xf>
    <xf numFmtId="41" fontId="10" fillId="0" borderId="0" xfId="0" applyNumberFormat="1" applyFont="1" applyAlignment="1">
      <alignment horizontal="center"/>
    </xf>
    <xf numFmtId="178" fontId="0" fillId="0" borderId="15" xfId="43" applyNumberFormat="1" applyFont="1" applyFill="1" applyBorder="1" applyAlignment="1">
      <alignment horizontal="center"/>
    </xf>
    <xf numFmtId="41" fontId="10" fillId="0" borderId="0" xfId="0" applyNumberFormat="1" applyFont="1" applyAlignment="1">
      <alignment horizontal="left"/>
    </xf>
    <xf numFmtId="49" fontId="2" fillId="0" borderId="0" xfId="0" applyNumberFormat="1" applyFont="1" applyFill="1" applyBorder="1" applyAlignment="1">
      <alignment horizontal="center"/>
    </xf>
    <xf numFmtId="43" fontId="10" fillId="0" borderId="11" xfId="43" applyFont="1" applyFill="1" applyBorder="1" applyAlignment="1">
      <alignment horizontal="left" indent="1"/>
    </xf>
    <xf numFmtId="199" fontId="30" fillId="0" borderId="0" xfId="43" applyNumberFormat="1" applyFont="1" applyFill="1" applyBorder="1" applyAlignment="1">
      <alignment/>
    </xf>
    <xf numFmtId="178" fontId="10" fillId="0" borderId="0" xfId="43" applyNumberFormat="1" applyFont="1" applyFill="1" applyAlignment="1" quotePrefix="1">
      <alignment/>
    </xf>
    <xf numFmtId="0" fontId="18" fillId="0" borderId="0" xfId="64" applyFont="1" applyFill="1" applyAlignment="1">
      <alignment vertical="top"/>
      <protection/>
    </xf>
    <xf numFmtId="0" fontId="10" fillId="0" borderId="0" xfId="64" applyFont="1" applyFill="1" applyBorder="1" applyAlignment="1">
      <alignment/>
      <protection/>
    </xf>
    <xf numFmtId="0" fontId="18" fillId="0" borderId="0" xfId="64" applyFont="1" applyFill="1" applyBorder="1">
      <alignment/>
      <protection/>
    </xf>
    <xf numFmtId="0" fontId="10" fillId="0" borderId="25" xfId="64" applyFont="1" applyFill="1" applyBorder="1">
      <alignment/>
      <protection/>
    </xf>
    <xf numFmtId="0" fontId="10" fillId="0" borderId="13" xfId="64" applyFont="1" applyFill="1" applyBorder="1">
      <alignment/>
      <protection/>
    </xf>
    <xf numFmtId="0" fontId="49" fillId="0" borderId="16" xfId="64" applyFont="1" applyFill="1" applyBorder="1" applyAlignment="1">
      <alignment horizontal="center"/>
      <protection/>
    </xf>
    <xf numFmtId="0" fontId="49" fillId="0" borderId="17" xfId="64" applyFont="1" applyFill="1" applyBorder="1" applyAlignment="1">
      <alignment horizontal="center"/>
      <protection/>
    </xf>
    <xf numFmtId="0" fontId="10" fillId="0" borderId="26" xfId="64" applyFont="1" applyFill="1" applyBorder="1">
      <alignment/>
      <protection/>
    </xf>
    <xf numFmtId="0" fontId="49" fillId="0" borderId="27" xfId="64" applyFont="1" applyFill="1" applyBorder="1" applyAlignment="1">
      <alignment horizontal="center"/>
      <protection/>
    </xf>
    <xf numFmtId="0" fontId="5" fillId="0" borderId="0" xfId="64" applyFont="1" applyFill="1" applyBorder="1" applyAlignment="1">
      <alignment horizontal="center"/>
      <protection/>
    </xf>
    <xf numFmtId="0" fontId="5" fillId="0" borderId="24" xfId="64" applyFont="1" applyFill="1" applyBorder="1" applyAlignment="1">
      <alignment horizontal="center"/>
      <protection/>
    </xf>
    <xf numFmtId="0" fontId="18" fillId="0" borderId="25" xfId="64" applyFont="1" applyFill="1" applyBorder="1">
      <alignment/>
      <protection/>
    </xf>
    <xf numFmtId="0" fontId="18" fillId="0" borderId="27" xfId="64" applyFont="1" applyFill="1" applyBorder="1">
      <alignment/>
      <protection/>
    </xf>
    <xf numFmtId="0" fontId="18" fillId="0" borderId="25" xfId="64" applyFont="1" applyFill="1" applyBorder="1" applyAlignment="1">
      <alignment horizontal="center"/>
      <protection/>
    </xf>
    <xf numFmtId="0" fontId="18" fillId="0" borderId="13" xfId="64" applyFont="1" applyFill="1" applyBorder="1" applyAlignment="1">
      <alignment horizontal="center"/>
      <protection/>
    </xf>
    <xf numFmtId="0" fontId="18" fillId="0" borderId="28" xfId="64" applyFont="1" applyFill="1" applyBorder="1" applyAlignment="1">
      <alignment horizontal="center"/>
      <protection/>
    </xf>
    <xf numFmtId="0" fontId="18" fillId="0" borderId="27" xfId="64" applyFont="1" applyFill="1" applyBorder="1" applyAlignment="1">
      <alignment horizontal="center"/>
      <protection/>
    </xf>
    <xf numFmtId="0" fontId="18" fillId="0" borderId="0" xfId="64" applyFont="1" applyFill="1" applyBorder="1" applyAlignment="1">
      <alignment horizontal="center"/>
      <protection/>
    </xf>
    <xf numFmtId="0" fontId="10" fillId="0" borderId="27" xfId="64" applyFont="1" applyFill="1" applyBorder="1">
      <alignment/>
      <protection/>
    </xf>
    <xf numFmtId="178" fontId="10" fillId="0" borderId="27" xfId="64" applyNumberFormat="1" applyFont="1" applyFill="1" applyBorder="1">
      <alignment/>
      <protection/>
    </xf>
    <xf numFmtId="178" fontId="10" fillId="0" borderId="0" xfId="64" applyNumberFormat="1" applyFont="1" applyFill="1" applyBorder="1">
      <alignment/>
      <protection/>
    </xf>
    <xf numFmtId="178" fontId="10" fillId="0" borderId="27" xfId="43" applyNumberFormat="1" applyFont="1" applyFill="1" applyBorder="1" applyAlignment="1">
      <alignment/>
    </xf>
    <xf numFmtId="178" fontId="10" fillId="0" borderId="29" xfId="43" applyNumberFormat="1" applyFont="1" applyFill="1" applyBorder="1" applyAlignment="1">
      <alignment/>
    </xf>
    <xf numFmtId="178" fontId="10" fillId="0" borderId="16" xfId="43" applyNumberFormat="1" applyFont="1" applyFill="1" applyBorder="1" applyAlignment="1">
      <alignment/>
    </xf>
    <xf numFmtId="178" fontId="10" fillId="0" borderId="17" xfId="43" applyNumberFormat="1" applyFont="1" applyFill="1" applyBorder="1" applyAlignment="1">
      <alignment/>
    </xf>
    <xf numFmtId="0" fontId="10" fillId="0" borderId="0" xfId="0" applyFont="1" applyFill="1" applyAlignment="1">
      <alignment horizontal="justify"/>
    </xf>
    <xf numFmtId="0" fontId="5" fillId="0" borderId="27" xfId="64" applyFont="1" applyFill="1" applyBorder="1" applyAlignment="1">
      <alignment horizontal="center"/>
      <protection/>
    </xf>
    <xf numFmtId="0" fontId="10" fillId="0" borderId="24" xfId="64" applyFont="1" applyFill="1" applyBorder="1">
      <alignment/>
      <protection/>
    </xf>
    <xf numFmtId="178" fontId="10" fillId="0" borderId="24" xfId="43" applyNumberFormat="1" applyFont="1" applyFill="1" applyBorder="1" applyAlignment="1">
      <alignment horizontal="center"/>
    </xf>
    <xf numFmtId="0" fontId="10" fillId="0" borderId="27" xfId="64" applyFont="1" applyFill="1" applyBorder="1" quotePrefix="1">
      <alignment/>
      <protection/>
    </xf>
    <xf numFmtId="178" fontId="10" fillId="0" borderId="16" xfId="43" applyNumberFormat="1" applyFont="1" applyFill="1" applyBorder="1" applyAlignment="1">
      <alignment horizontal="right"/>
    </xf>
    <xf numFmtId="178" fontId="10" fillId="0" borderId="13" xfId="43" applyNumberFormat="1" applyFont="1" applyFill="1" applyBorder="1" applyAlignment="1">
      <alignment horizontal="right"/>
    </xf>
    <xf numFmtId="178" fontId="10" fillId="0" borderId="28" xfId="43" applyNumberFormat="1" applyFont="1" applyFill="1" applyBorder="1" applyAlignment="1">
      <alignment horizontal="center"/>
    </xf>
    <xf numFmtId="178" fontId="10" fillId="0" borderId="25" xfId="43" applyNumberFormat="1" applyFont="1" applyFill="1" applyBorder="1" applyAlignment="1">
      <alignment/>
    </xf>
    <xf numFmtId="178" fontId="10" fillId="0" borderId="25" xfId="43" applyNumberFormat="1" applyFont="1" applyFill="1" applyBorder="1" applyAlignment="1">
      <alignment horizontal="right"/>
    </xf>
    <xf numFmtId="178" fontId="10" fillId="0" borderId="27" xfId="43" applyNumberFormat="1" applyFont="1" applyFill="1" applyBorder="1" applyAlignment="1">
      <alignment horizontal="right"/>
    </xf>
    <xf numFmtId="178" fontId="10" fillId="0" borderId="26" xfId="43" applyNumberFormat="1" applyFont="1" applyFill="1" applyBorder="1" applyAlignment="1">
      <alignment/>
    </xf>
    <xf numFmtId="178" fontId="10" fillId="0" borderId="29" xfId="43" applyNumberFormat="1" applyFont="1" applyFill="1" applyBorder="1" applyAlignment="1">
      <alignment horizontal="center"/>
    </xf>
    <xf numFmtId="178" fontId="10" fillId="0" borderId="17" xfId="43" applyNumberFormat="1" applyFont="1" applyFill="1" applyBorder="1" applyAlignment="1">
      <alignment horizontal="center"/>
    </xf>
    <xf numFmtId="178" fontId="10" fillId="0" borderId="26" xfId="43" applyNumberFormat="1" applyFont="1" applyFill="1" applyBorder="1" applyAlignment="1">
      <alignment horizontal="right"/>
    </xf>
    <xf numFmtId="9" fontId="5" fillId="0" borderId="0" xfId="67" applyFont="1" applyFill="1" applyBorder="1" applyAlignment="1">
      <alignment vertical="top"/>
    </xf>
    <xf numFmtId="4" fontId="10" fillId="0" borderId="0" xfId="64" applyNumberFormat="1" applyFont="1" applyFill="1" applyBorder="1">
      <alignment/>
      <protection/>
    </xf>
    <xf numFmtId="178" fontId="10" fillId="0" borderId="0" xfId="67" applyNumberFormat="1" applyFont="1" applyFill="1" applyBorder="1" applyAlignment="1">
      <alignment horizontal="right"/>
    </xf>
    <xf numFmtId="4" fontId="10" fillId="0" borderId="0" xfId="64" applyNumberFormat="1" applyFont="1" applyFill="1" applyBorder="1" applyAlignment="1">
      <alignment horizontal="right"/>
      <protection/>
    </xf>
    <xf numFmtId="0" fontId="10" fillId="0" borderId="0" xfId="64" applyFont="1" applyFill="1" applyAlignment="1">
      <alignment horizontal="center" vertical="top" wrapText="1"/>
      <protection/>
    </xf>
    <xf numFmtId="43" fontId="10" fillId="0" borderId="0" xfId="43" applyFont="1" applyFill="1" applyBorder="1" applyAlignment="1">
      <alignment horizontal="left" indent="1"/>
    </xf>
    <xf numFmtId="200" fontId="21" fillId="0" borderId="0" xfId="43" applyNumberFormat="1" applyFont="1" applyFill="1" applyAlignment="1">
      <alignment/>
    </xf>
    <xf numFmtId="0" fontId="35" fillId="0" borderId="0" xfId="0" applyFont="1" applyAlignment="1">
      <alignment/>
    </xf>
    <xf numFmtId="0" fontId="10" fillId="0" borderId="0" xfId="64" applyNumberFormat="1" applyFont="1" applyFill="1" applyAlignment="1">
      <alignment horizontal="center" wrapText="1"/>
      <protection/>
    </xf>
    <xf numFmtId="0" fontId="37" fillId="0" borderId="0" xfId="64" applyFont="1" applyFill="1">
      <alignment/>
      <protection/>
    </xf>
    <xf numFmtId="0" fontId="19" fillId="0" borderId="0" xfId="64" applyFont="1" applyFill="1">
      <alignment/>
      <protection/>
    </xf>
    <xf numFmtId="178" fontId="10" fillId="0" borderId="0" xfId="43" applyNumberFormat="1" applyFont="1" applyAlignment="1">
      <alignment horizontal="right"/>
    </xf>
    <xf numFmtId="178" fontId="10" fillId="0" borderId="0" xfId="43" applyNumberFormat="1" applyFont="1" applyAlignment="1" applyProtection="1">
      <alignment/>
      <protection/>
    </xf>
    <xf numFmtId="178" fontId="10" fillId="0" borderId="0" xfId="43" applyNumberFormat="1" applyFont="1" applyFill="1" applyAlignment="1" applyProtection="1">
      <alignment/>
      <protection/>
    </xf>
    <xf numFmtId="178" fontId="10" fillId="0" borderId="0" xfId="43" applyNumberFormat="1" applyFont="1" applyAlignment="1" applyProtection="1">
      <alignment horizontal="right"/>
      <protection/>
    </xf>
    <xf numFmtId="178" fontId="10" fillId="0" borderId="13" xfId="43" applyNumberFormat="1" applyFont="1" applyBorder="1" applyAlignment="1" applyProtection="1">
      <alignment/>
      <protection/>
    </xf>
    <xf numFmtId="178" fontId="10" fillId="0" borderId="13" xfId="43" applyNumberFormat="1" applyFont="1" applyBorder="1" applyAlignment="1" applyProtection="1">
      <alignment horizontal="right"/>
      <protection/>
    </xf>
    <xf numFmtId="178" fontId="10" fillId="0" borderId="12" xfId="43" applyNumberFormat="1" applyFont="1" applyBorder="1" applyAlignment="1">
      <alignment/>
    </xf>
    <xf numFmtId="41" fontId="0" fillId="0" borderId="13" xfId="43" applyNumberFormat="1" applyFont="1" applyFill="1" applyBorder="1" applyAlignment="1">
      <alignment horizontal="center"/>
    </xf>
    <xf numFmtId="14" fontId="49" fillId="0" borderId="0" xfId="64" applyNumberFormat="1" applyFont="1" applyFill="1" applyBorder="1" applyAlignment="1">
      <alignment horizontal="right"/>
      <protection/>
    </xf>
    <xf numFmtId="14" fontId="49" fillId="0" borderId="11" xfId="64" applyNumberFormat="1" applyFont="1" applyFill="1" applyBorder="1" applyAlignment="1">
      <alignment horizontal="center"/>
      <protection/>
    </xf>
    <xf numFmtId="0" fontId="10" fillId="0" borderId="0" xfId="64" applyNumberFormat="1" applyFont="1" applyFill="1" applyAlignment="1">
      <alignment horizontal="left" wrapText="1"/>
      <protection/>
    </xf>
    <xf numFmtId="43" fontId="0" fillId="0" borderId="0" xfId="43" applyFont="1" applyFill="1" applyAlignment="1">
      <alignment/>
    </xf>
    <xf numFmtId="43" fontId="0" fillId="0" borderId="0" xfId="43" applyFont="1" applyFill="1" applyAlignment="1">
      <alignment/>
    </xf>
    <xf numFmtId="43" fontId="24" fillId="0" borderId="0" xfId="43" applyFont="1" applyFill="1" applyAlignment="1">
      <alignment/>
    </xf>
    <xf numFmtId="0" fontId="10" fillId="0" borderId="0" xfId="0" applyFont="1" applyAlignment="1">
      <alignment vertical="top"/>
    </xf>
    <xf numFmtId="0" fontId="0" fillId="0" borderId="0" xfId="64" applyFont="1" applyFill="1" applyAlignment="1">
      <alignment/>
      <protection/>
    </xf>
    <xf numFmtId="3" fontId="10" fillId="0" borderId="0" xfId="0" applyNumberFormat="1" applyFont="1" applyAlignment="1">
      <alignment horizontal="right"/>
    </xf>
    <xf numFmtId="3" fontId="10" fillId="0" borderId="0" xfId="0" applyNumberFormat="1" applyFont="1" applyAlignment="1">
      <alignment horizontal="right" vertical="top" wrapText="1"/>
    </xf>
    <xf numFmtId="3" fontId="0" fillId="0" borderId="0" xfId="0" applyNumberFormat="1" applyAlignment="1">
      <alignment horizontal="left" vertical="top" wrapText="1"/>
    </xf>
    <xf numFmtId="0" fontId="48" fillId="0" borderId="0" xfId="0" applyFont="1" applyAlignment="1">
      <alignment/>
    </xf>
    <xf numFmtId="3" fontId="10" fillId="0" borderId="14" xfId="0" applyNumberFormat="1" applyFont="1" applyBorder="1" applyAlignment="1">
      <alignment horizontal="right" vertical="top" wrapText="1"/>
    </xf>
    <xf numFmtId="3" fontId="10" fillId="0" borderId="0" xfId="0" applyNumberFormat="1" applyFont="1" applyBorder="1" applyAlignment="1">
      <alignment horizontal="right" vertical="top" wrapText="1"/>
    </xf>
    <xf numFmtId="43" fontId="10" fillId="0" borderId="0" xfId="43" applyFont="1" applyFill="1" applyAlignment="1">
      <alignment horizontal="left" indent="1"/>
    </xf>
    <xf numFmtId="9" fontId="50" fillId="0" borderId="0" xfId="67" applyFont="1" applyAlignment="1">
      <alignment/>
    </xf>
    <xf numFmtId="0" fontId="5" fillId="0" borderId="0" xfId="0" applyFont="1" applyFill="1" applyAlignment="1">
      <alignment horizontal="justify" wrapText="1"/>
    </xf>
    <xf numFmtId="0" fontId="2" fillId="0" borderId="0" xfId="0" applyFont="1" applyAlignment="1">
      <alignment horizontal="center"/>
    </xf>
    <xf numFmtId="0" fontId="35" fillId="0" borderId="0" xfId="0" applyFont="1" applyAlignment="1">
      <alignment horizontal="center"/>
    </xf>
    <xf numFmtId="0" fontId="2" fillId="0" borderId="0" xfId="0" applyFont="1" applyFill="1" applyAlignment="1">
      <alignment horizontal="left"/>
    </xf>
    <xf numFmtId="0" fontId="61" fillId="0" borderId="0" xfId="0" applyFont="1" applyFill="1" applyAlignment="1">
      <alignment horizontal="left"/>
    </xf>
    <xf numFmtId="0" fontId="10" fillId="0" borderId="0" xfId="0" applyFont="1" applyAlignment="1">
      <alignment horizontal="left" vertical="top"/>
    </xf>
    <xf numFmtId="0" fontId="2" fillId="38" borderId="0" xfId="0" applyFont="1" applyFill="1" applyAlignment="1">
      <alignment horizontal="center"/>
    </xf>
    <xf numFmtId="0" fontId="2" fillId="0" borderId="0" xfId="0" applyFont="1" applyFill="1" applyAlignment="1">
      <alignment horizontal="center"/>
    </xf>
    <xf numFmtId="0" fontId="0" fillId="0" borderId="0" xfId="0" applyFont="1" applyAlignment="1">
      <alignment horizontal="left" vertical="top"/>
    </xf>
    <xf numFmtId="0" fontId="16" fillId="0" borderId="0" xfId="0" applyFont="1" applyFill="1" applyAlignment="1">
      <alignment horizontal="justify" vertical="center" wrapText="1"/>
    </xf>
    <xf numFmtId="0" fontId="18" fillId="0" borderId="0" xfId="0" applyFont="1" applyFill="1" applyAlignment="1">
      <alignment horizontal="left"/>
    </xf>
    <xf numFmtId="0" fontId="5" fillId="0" borderId="0" xfId="0" applyFont="1" applyFill="1" applyAlignment="1">
      <alignment horizontal="justify" vertical="center" wrapText="1"/>
    </xf>
    <xf numFmtId="178" fontId="58" fillId="0" borderId="0" xfId="43" applyNumberFormat="1" applyFont="1" applyFill="1" applyAlignment="1">
      <alignment horizontal="left"/>
    </xf>
    <xf numFmtId="0" fontId="12" fillId="0" borderId="0" xfId="0" applyFont="1" applyAlignment="1">
      <alignment horizontal="center"/>
    </xf>
    <xf numFmtId="0" fontId="5" fillId="0" borderId="0" xfId="0" applyFont="1" applyFill="1" applyAlignment="1">
      <alignment horizontal="left" vertical="center" wrapText="1"/>
    </xf>
    <xf numFmtId="178" fontId="18" fillId="0" borderId="0" xfId="43" applyNumberFormat="1" applyFont="1" applyFill="1" applyAlignment="1">
      <alignment horizontal="left"/>
    </xf>
    <xf numFmtId="0" fontId="18" fillId="39" borderId="0" xfId="64" applyFont="1" applyFill="1" applyAlignment="1">
      <alignment horizontal="center"/>
      <protection/>
    </xf>
    <xf numFmtId="0" fontId="10" fillId="0" borderId="0" xfId="0" applyFont="1" applyFill="1" applyAlignment="1">
      <alignment horizontal="left" vertical="top" wrapText="1"/>
    </xf>
    <xf numFmtId="0" fontId="10" fillId="0" borderId="0" xfId="0" applyFont="1" applyAlignment="1">
      <alignment horizontal="left" vertical="top" wrapText="1"/>
    </xf>
    <xf numFmtId="0" fontId="10" fillId="0" borderId="0" xfId="64" applyFont="1" applyFill="1" applyAlignment="1">
      <alignment horizontal="left" vertical="top" wrapText="1"/>
      <protection/>
    </xf>
    <xf numFmtId="43" fontId="10" fillId="0" borderId="0" xfId="43" applyFont="1" applyFill="1" applyAlignment="1">
      <alignment horizontal="left" wrapText="1"/>
    </xf>
    <xf numFmtId="0" fontId="49" fillId="0" borderId="16" xfId="64" applyFont="1" applyFill="1" applyBorder="1" applyAlignment="1">
      <alignment horizontal="center"/>
      <protection/>
    </xf>
    <xf numFmtId="0" fontId="49" fillId="0" borderId="17" xfId="64" applyFont="1" applyFill="1" applyBorder="1" applyAlignment="1">
      <alignment horizontal="center"/>
      <protection/>
    </xf>
    <xf numFmtId="0" fontId="18" fillId="0" borderId="16" xfId="64" applyFont="1" applyFill="1" applyBorder="1" applyAlignment="1">
      <alignment horizontal="center"/>
      <protection/>
    </xf>
    <xf numFmtId="0" fontId="18" fillId="0" borderId="14" xfId="64" applyFont="1" applyFill="1" applyBorder="1" applyAlignment="1">
      <alignment horizontal="center"/>
      <protection/>
    </xf>
    <xf numFmtId="0" fontId="18" fillId="0" borderId="17" xfId="64" applyFont="1" applyFill="1" applyBorder="1" applyAlignment="1">
      <alignment horizontal="center"/>
      <protection/>
    </xf>
    <xf numFmtId="0" fontId="10" fillId="0" borderId="0" xfId="64" applyFont="1" applyAlignment="1">
      <alignment horizontal="left" vertical="top" wrapText="1"/>
      <protection/>
    </xf>
    <xf numFmtId="0" fontId="10" fillId="0" borderId="0" xfId="64" applyFont="1" applyFill="1" applyAlignment="1">
      <alignment horizontal="justify" vertical="top" wrapText="1"/>
      <protection/>
    </xf>
    <xf numFmtId="0" fontId="18" fillId="39" borderId="0" xfId="64" applyFont="1" applyFill="1" applyAlignment="1">
      <alignment horizontal="center" wrapText="1"/>
      <protection/>
    </xf>
    <xf numFmtId="0" fontId="10" fillId="0" borderId="0" xfId="64" applyFont="1" applyFill="1" applyAlignment="1">
      <alignment horizontal="justify" wrapText="1"/>
      <protection/>
    </xf>
    <xf numFmtId="0" fontId="21" fillId="0" borderId="0" xfId="64" applyFont="1" applyFill="1" applyAlignment="1">
      <alignment horizontal="left" vertical="top" wrapText="1"/>
      <protection/>
    </xf>
    <xf numFmtId="0" fontId="10" fillId="0" borderId="0" xfId="64" applyNumberFormat="1" applyFont="1" applyFill="1" applyAlignment="1">
      <alignment horizontal="left" wrapText="1"/>
      <protection/>
    </xf>
    <xf numFmtId="0" fontId="18" fillId="0" borderId="0" xfId="64" applyFont="1" applyFill="1" applyAlignment="1">
      <alignment horizontal="justify" wrapText="1"/>
      <protection/>
    </xf>
    <xf numFmtId="0" fontId="10" fillId="0" borderId="0" xfId="64" applyFont="1" applyAlignment="1">
      <alignment horizontal="justify" wrapText="1"/>
      <protection/>
    </xf>
    <xf numFmtId="0" fontId="19" fillId="0" borderId="0" xfId="64" applyFont="1" applyAlignment="1">
      <alignment horizontal="left" vertical="center"/>
      <protection/>
    </xf>
    <xf numFmtId="0" fontId="21" fillId="0" borderId="0" xfId="64" applyFont="1" applyFill="1" applyBorder="1" applyAlignment="1">
      <alignment horizontal="left" vertical="top" wrapText="1"/>
      <protection/>
    </xf>
    <xf numFmtId="0" fontId="10" fillId="0" borderId="0" xfId="64" applyFont="1" applyFill="1" applyAlignment="1">
      <alignment vertical="top" wrapText="1"/>
      <protection/>
    </xf>
    <xf numFmtId="0" fontId="49" fillId="0" borderId="0" xfId="64" applyFont="1" applyAlignment="1">
      <alignment horizontal="center" wrapText="1"/>
      <protection/>
    </xf>
    <xf numFmtId="0" fontId="10" fillId="0" borderId="0" xfId="64" applyFont="1" applyAlignment="1">
      <alignment horizontal="center"/>
      <protection/>
    </xf>
    <xf numFmtId="0" fontId="10" fillId="0" borderId="0" xfId="64" applyFont="1" applyAlignment="1">
      <alignment horizontal="justify" vertical="top" wrapText="1"/>
      <protection/>
    </xf>
    <xf numFmtId="0" fontId="10" fillId="0" borderId="0" xfId="64" applyFont="1" applyFill="1" applyAlignment="1">
      <alignment horizontal="left" wrapText="1"/>
      <protection/>
    </xf>
    <xf numFmtId="0" fontId="18" fillId="38" borderId="0" xfId="64" applyFont="1" applyFill="1" applyAlignment="1">
      <alignment horizontal="center"/>
      <protection/>
    </xf>
    <xf numFmtId="0" fontId="18" fillId="38" borderId="0" xfId="64" applyFont="1" applyFill="1" applyAlignment="1">
      <alignment horizontal="center" vertical="top" wrapText="1"/>
      <protection/>
    </xf>
    <xf numFmtId="0" fontId="20" fillId="0" borderId="0" xfId="0" applyFont="1" applyBorder="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18" fillId="30" borderId="0" xfId="0" applyFont="1" applyFill="1" applyAlignment="1">
      <alignment horizontal="center"/>
    </xf>
    <xf numFmtId="0" fontId="20" fillId="0" borderId="0" xfId="0" applyFont="1" applyAlignment="1">
      <alignment horizontal="center"/>
    </xf>
  </cellXfs>
  <cellStyles count="6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ollowed Hyperlink" xfId="49"/>
    <cellStyle name="Good" xfId="50"/>
    <cellStyle name="Grey" xfId="51"/>
    <cellStyle name="Heading 1" xfId="52"/>
    <cellStyle name="Heading 2" xfId="53"/>
    <cellStyle name="Heading 3" xfId="54"/>
    <cellStyle name="Heading 4" xfId="55"/>
    <cellStyle name="Hyperlink" xfId="56"/>
    <cellStyle name="Input" xfId="57"/>
    <cellStyle name="Input [yellow]" xfId="58"/>
    <cellStyle name="ken" xfId="59"/>
    <cellStyle name="Linked Cell" xfId="60"/>
    <cellStyle name="Neutral" xfId="61"/>
    <cellStyle name="New Times Roman" xfId="62"/>
    <cellStyle name="Normal - Style1" xfId="63"/>
    <cellStyle name="Normal_Q2_2007_notes A  B-23ug-rl comments (1) "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742950</xdr:colOff>
      <xdr:row>1</xdr:row>
      <xdr:rowOff>104775</xdr:rowOff>
    </xdr:to>
    <xdr:pic>
      <xdr:nvPicPr>
        <xdr:cNvPr id="1" name="Picture 2" descr="smr berhad"/>
        <xdr:cNvPicPr preferRelativeResize="1">
          <a:picLocks noChangeAspect="1"/>
        </xdr:cNvPicPr>
      </xdr:nvPicPr>
      <xdr:blipFill>
        <a:blip r:embed="rId1"/>
        <a:stretch>
          <a:fillRect/>
        </a:stretch>
      </xdr:blipFill>
      <xdr:spPr>
        <a:xfrm>
          <a:off x="180975" y="114300"/>
          <a:ext cx="250507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295275</xdr:rowOff>
    </xdr:from>
    <xdr:to>
      <xdr:col>2</xdr:col>
      <xdr:colOff>933450</xdr:colOff>
      <xdr:row>1</xdr:row>
      <xdr:rowOff>152400</xdr:rowOff>
    </xdr:to>
    <xdr:pic>
      <xdr:nvPicPr>
        <xdr:cNvPr id="1" name="Picture 2" descr="smr berhad"/>
        <xdr:cNvPicPr preferRelativeResize="1">
          <a:picLocks noChangeAspect="1"/>
        </xdr:cNvPicPr>
      </xdr:nvPicPr>
      <xdr:blipFill>
        <a:blip r:embed="rId1"/>
        <a:stretch>
          <a:fillRect/>
        </a:stretch>
      </xdr:blipFill>
      <xdr:spPr>
        <a:xfrm>
          <a:off x="47625" y="295275"/>
          <a:ext cx="26670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114300</xdr:rowOff>
    </xdr:from>
    <xdr:to>
      <xdr:col>2</xdr:col>
      <xdr:colOff>647700</xdr:colOff>
      <xdr:row>0</xdr:row>
      <xdr:rowOff>523875</xdr:rowOff>
    </xdr:to>
    <xdr:pic>
      <xdr:nvPicPr>
        <xdr:cNvPr id="1" name="Picture 1" descr="smr berhad"/>
        <xdr:cNvPicPr preferRelativeResize="1">
          <a:picLocks noChangeAspect="1"/>
        </xdr:cNvPicPr>
      </xdr:nvPicPr>
      <xdr:blipFill>
        <a:blip r:embed="rId1"/>
        <a:stretch>
          <a:fillRect/>
        </a:stretch>
      </xdr:blipFill>
      <xdr:spPr>
        <a:xfrm>
          <a:off x="47625" y="114300"/>
          <a:ext cx="3209925" cy="409575"/>
        </a:xfrm>
        <a:prstGeom prst="rect">
          <a:avLst/>
        </a:prstGeom>
        <a:noFill/>
        <a:ln w="9525" cmpd="sng">
          <a:noFill/>
        </a:ln>
      </xdr:spPr>
    </xdr:pic>
    <xdr:clientData/>
  </xdr:twoCellAnchor>
  <xdr:twoCellAnchor>
    <xdr:from>
      <xdr:col>2</xdr:col>
      <xdr:colOff>28575</xdr:colOff>
      <xdr:row>10</xdr:row>
      <xdr:rowOff>66675</xdr:rowOff>
    </xdr:from>
    <xdr:to>
      <xdr:col>3</xdr:col>
      <xdr:colOff>76200</xdr:colOff>
      <xdr:row>10</xdr:row>
      <xdr:rowOff>114300</xdr:rowOff>
    </xdr:to>
    <xdr:sp>
      <xdr:nvSpPr>
        <xdr:cNvPr id="2" name="Left Arrow 6"/>
        <xdr:cNvSpPr>
          <a:spLocks/>
        </xdr:cNvSpPr>
      </xdr:nvSpPr>
      <xdr:spPr>
        <a:xfrm>
          <a:off x="2638425" y="2381250"/>
          <a:ext cx="876300" cy="47625"/>
        </a:xfrm>
        <a:prstGeom prst="leftArrow">
          <a:avLst>
            <a:gd name="adj" fmla="val -4739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228600</xdr:colOff>
      <xdr:row>10</xdr:row>
      <xdr:rowOff>47625</xdr:rowOff>
    </xdr:from>
    <xdr:to>
      <xdr:col>7</xdr:col>
      <xdr:colOff>0</xdr:colOff>
      <xdr:row>10</xdr:row>
      <xdr:rowOff>95250</xdr:rowOff>
    </xdr:to>
    <xdr:sp>
      <xdr:nvSpPr>
        <xdr:cNvPr id="3" name="Right Arrow 8"/>
        <xdr:cNvSpPr>
          <a:spLocks/>
        </xdr:cNvSpPr>
      </xdr:nvSpPr>
      <xdr:spPr>
        <a:xfrm>
          <a:off x="6153150" y="2362200"/>
          <a:ext cx="600075" cy="47625"/>
        </a:xfrm>
        <a:prstGeom prst="rightArrow">
          <a:avLst>
            <a:gd name="adj" fmla="val 4618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161925</xdr:colOff>
      <xdr:row>13</xdr:row>
      <xdr:rowOff>38100</xdr:rowOff>
    </xdr:from>
    <xdr:to>
      <xdr:col>5</xdr:col>
      <xdr:colOff>828675</xdr:colOff>
      <xdr:row>13</xdr:row>
      <xdr:rowOff>85725</xdr:rowOff>
    </xdr:to>
    <xdr:sp>
      <xdr:nvSpPr>
        <xdr:cNvPr id="4" name="Left-Right Arrow 9"/>
        <xdr:cNvSpPr>
          <a:spLocks/>
        </xdr:cNvSpPr>
      </xdr:nvSpPr>
      <xdr:spPr>
        <a:xfrm>
          <a:off x="3600450" y="2781300"/>
          <a:ext cx="2324100" cy="47625"/>
        </a:xfrm>
        <a:prstGeom prst="leftRightArrow">
          <a:avLst>
            <a:gd name="adj" fmla="val -49097"/>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13</xdr:row>
      <xdr:rowOff>28575</xdr:rowOff>
    </xdr:from>
    <xdr:to>
      <xdr:col>6</xdr:col>
      <xdr:colOff>809625</xdr:colOff>
      <xdr:row>13</xdr:row>
      <xdr:rowOff>76200</xdr:rowOff>
    </xdr:to>
    <xdr:sp>
      <xdr:nvSpPr>
        <xdr:cNvPr id="5" name="Left-Right Arrow 10"/>
        <xdr:cNvSpPr>
          <a:spLocks/>
        </xdr:cNvSpPr>
      </xdr:nvSpPr>
      <xdr:spPr>
        <a:xfrm>
          <a:off x="6029325" y="2771775"/>
          <a:ext cx="704850" cy="47625"/>
        </a:xfrm>
        <a:prstGeom prst="leftRightArrow">
          <a:avLst>
            <a:gd name="adj" fmla="val -46754"/>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xdr:col>
      <xdr:colOff>1362075</xdr:colOff>
      <xdr:row>0</xdr:row>
      <xdr:rowOff>571500</xdr:rowOff>
    </xdr:to>
    <xdr:pic>
      <xdr:nvPicPr>
        <xdr:cNvPr id="1" name="Picture 1" descr="smr berhad"/>
        <xdr:cNvPicPr preferRelativeResize="1">
          <a:picLocks noChangeAspect="1"/>
        </xdr:cNvPicPr>
      </xdr:nvPicPr>
      <xdr:blipFill>
        <a:blip r:embed="rId1"/>
        <a:stretch>
          <a:fillRect/>
        </a:stretch>
      </xdr:blipFill>
      <xdr:spPr>
        <a:xfrm>
          <a:off x="104775" y="133350"/>
          <a:ext cx="22574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3</xdr:col>
      <xdr:colOff>609600</xdr:colOff>
      <xdr:row>2</xdr:row>
      <xdr:rowOff>95250</xdr:rowOff>
    </xdr:to>
    <xdr:pic>
      <xdr:nvPicPr>
        <xdr:cNvPr id="1" name="Picture 1" descr="smr berhad"/>
        <xdr:cNvPicPr preferRelativeResize="1">
          <a:picLocks noChangeAspect="1"/>
        </xdr:cNvPicPr>
      </xdr:nvPicPr>
      <xdr:blipFill>
        <a:blip r:embed="rId1"/>
        <a:stretch>
          <a:fillRect/>
        </a:stretch>
      </xdr:blipFill>
      <xdr:spPr>
        <a:xfrm>
          <a:off x="57150" y="142875"/>
          <a:ext cx="2419350" cy="361950"/>
        </a:xfrm>
        <a:prstGeom prst="rect">
          <a:avLst/>
        </a:prstGeom>
        <a:noFill/>
        <a:ln w="9525" cmpd="sng">
          <a:noFill/>
        </a:ln>
      </xdr:spPr>
    </xdr:pic>
    <xdr:clientData/>
  </xdr:twoCellAnchor>
  <xdr:twoCellAnchor>
    <xdr:from>
      <xdr:col>0</xdr:col>
      <xdr:colOff>57150</xdr:colOff>
      <xdr:row>0</xdr:row>
      <xdr:rowOff>142875</xdr:rowOff>
    </xdr:from>
    <xdr:to>
      <xdr:col>3</xdr:col>
      <xdr:colOff>609600</xdr:colOff>
      <xdr:row>2</xdr:row>
      <xdr:rowOff>95250</xdr:rowOff>
    </xdr:to>
    <xdr:pic>
      <xdr:nvPicPr>
        <xdr:cNvPr id="2" name="Picture 1" descr="smr berhad"/>
        <xdr:cNvPicPr preferRelativeResize="1">
          <a:picLocks noChangeAspect="1"/>
        </xdr:cNvPicPr>
      </xdr:nvPicPr>
      <xdr:blipFill>
        <a:blip r:embed="rId1"/>
        <a:stretch>
          <a:fillRect/>
        </a:stretch>
      </xdr:blipFill>
      <xdr:spPr>
        <a:xfrm>
          <a:off x="57150" y="142875"/>
          <a:ext cx="241935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iewchenchua\Desktop\Assignments\Svedala%20(M)\awps\Assignments\Svedala%20(M)\Assignments\Svedala%20(M)\FA\fm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ws07\accounts\report\indi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ice"/>
      <sheetName val="MV"/>
      <sheetName val="Workshop"/>
      <sheetName val="Signage"/>
      <sheetName val="Renovation"/>
      <sheetName val="Computer"/>
      <sheetName val="F&amp;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tor"/>
    </sheetNames>
    <sheetDataSet>
      <sheetData sheetId="0">
        <row r="31">
          <cell r="B31" t="str">
            <v>BIMB SECURITIES SDN BHD (290163-X)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mrhrgroup.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546"/>
  <sheetViews>
    <sheetView tabSelected="1" view="pageBreakPreview" zoomScale="90" zoomScaleSheetLayoutView="90" zoomScalePageLayoutView="0" workbookViewId="0" topLeftCell="A1">
      <selection activeCell="K1" sqref="K1:P16384"/>
    </sheetView>
  </sheetViews>
  <sheetFormatPr defaultColWidth="9.140625" defaultRowHeight="12.75"/>
  <cols>
    <col min="1" max="1" width="18.8515625" style="0" customWidth="1"/>
    <col min="2" max="2" width="10.28125" style="80" customWidth="1"/>
    <col min="3" max="3" width="15.421875" style="390" customWidth="1"/>
    <col min="4" max="4" width="20.57421875" style="2" bestFit="1" customWidth="1"/>
    <col min="5" max="5" width="1.7109375" style="0" customWidth="1"/>
    <col min="6" max="6" width="16.00390625" style="0" customWidth="1"/>
    <col min="7" max="7" width="2.57421875" style="0" customWidth="1"/>
    <col min="8" max="8" width="20.57421875" style="2" bestFit="1" customWidth="1"/>
    <col min="9" max="9" width="2.28125" style="0" customWidth="1"/>
    <col min="10" max="10" width="19.8515625" style="0" customWidth="1"/>
    <col min="11" max="11" width="9.421875" style="0" hidden="1" customWidth="1"/>
    <col min="12" max="12" width="11.57421875" style="0" hidden="1" customWidth="1"/>
    <col min="13" max="13" width="5.8515625" style="0" hidden="1" customWidth="1"/>
    <col min="14" max="14" width="20.57421875" style="0" hidden="1" customWidth="1"/>
    <col min="15" max="15" width="15.28125" style="0" hidden="1" customWidth="1"/>
    <col min="16" max="16" width="9.140625" style="0" hidden="1" customWidth="1"/>
  </cols>
  <sheetData>
    <row r="1" spans="1:12" ht="27.75" customHeight="1">
      <c r="A1" s="1"/>
      <c r="C1" s="400"/>
      <c r="D1" s="400" t="s">
        <v>63</v>
      </c>
      <c r="I1" s="381"/>
      <c r="J1" s="381"/>
      <c r="K1" s="381"/>
      <c r="L1" s="381"/>
    </row>
    <row r="2" spans="1:9" ht="26.25" customHeight="1">
      <c r="A2" s="453" t="s">
        <v>216</v>
      </c>
      <c r="B2" s="454" t="s">
        <v>217</v>
      </c>
      <c r="C2" s="455"/>
      <c r="D2" s="380"/>
      <c r="F2" s="360"/>
      <c r="G2" s="360"/>
      <c r="H2" s="360"/>
      <c r="I2" s="360"/>
    </row>
    <row r="3" spans="1:4" ht="15.75" customHeight="1">
      <c r="A3" s="612"/>
      <c r="B3" s="612"/>
      <c r="C3" s="612"/>
      <c r="D3" s="612"/>
    </row>
    <row r="4" spans="1:11" s="1" customFormat="1" ht="15.75" customHeight="1">
      <c r="A4" s="613" t="s">
        <v>326</v>
      </c>
      <c r="B4" s="613"/>
      <c r="C4" s="613"/>
      <c r="D4" s="613"/>
      <c r="E4" s="613"/>
      <c r="F4" s="613"/>
      <c r="G4" s="613"/>
      <c r="H4" s="613"/>
      <c r="I4" s="613"/>
      <c r="J4" s="613"/>
      <c r="K4" s="513"/>
    </row>
    <row r="5" spans="1:11" s="1" customFormat="1" ht="15.75" customHeight="1">
      <c r="A5" s="613" t="s">
        <v>304</v>
      </c>
      <c r="B5" s="613"/>
      <c r="C5" s="613"/>
      <c r="D5" s="613"/>
      <c r="E5" s="613"/>
      <c r="F5" s="613"/>
      <c r="G5" s="613"/>
      <c r="H5" s="613"/>
      <c r="I5" s="613"/>
      <c r="J5" s="613"/>
      <c r="K5" s="513"/>
    </row>
    <row r="6" spans="1:11" s="1" customFormat="1" ht="15.75" customHeight="1">
      <c r="A6" s="614"/>
      <c r="B6" s="614"/>
      <c r="C6" s="614"/>
      <c r="D6" s="614"/>
      <c r="E6" s="614"/>
      <c r="F6" s="614"/>
      <c r="G6" s="614"/>
      <c r="H6" s="614"/>
      <c r="I6" s="614"/>
      <c r="J6" s="614"/>
      <c r="K6" s="136"/>
    </row>
    <row r="7" spans="1:11" ht="12.75">
      <c r="A7" s="610" t="s">
        <v>142</v>
      </c>
      <c r="B7" s="610"/>
      <c r="C7" s="610"/>
      <c r="D7" s="610"/>
      <c r="E7" s="610"/>
      <c r="F7" s="610"/>
      <c r="G7" s="610"/>
      <c r="H7" s="610"/>
      <c r="I7" s="610"/>
      <c r="J7" s="610"/>
      <c r="K7" s="514"/>
    </row>
    <row r="8" spans="1:11" ht="12.75">
      <c r="A8" s="611" t="s">
        <v>34</v>
      </c>
      <c r="B8" s="611"/>
      <c r="C8" s="611"/>
      <c r="D8" s="611"/>
      <c r="E8" s="611"/>
      <c r="F8" s="611"/>
      <c r="G8" s="611"/>
      <c r="H8" s="611"/>
      <c r="I8" s="611"/>
      <c r="J8" s="611"/>
      <c r="K8" s="511"/>
    </row>
    <row r="9" spans="1:11" s="34" customFormat="1" ht="12.75">
      <c r="A9" s="127"/>
      <c r="B9" s="80"/>
      <c r="C9" s="391"/>
      <c r="D9" s="132"/>
      <c r="E9" s="3"/>
      <c r="F9"/>
      <c r="G9" s="3"/>
      <c r="H9" s="132"/>
      <c r="I9" s="3"/>
      <c r="J9"/>
      <c r="K9"/>
    </row>
    <row r="10" spans="1:12" s="34" customFormat="1" ht="12.75">
      <c r="A10" s="127"/>
      <c r="B10" s="80"/>
      <c r="C10" s="128"/>
      <c r="D10" s="609" t="s">
        <v>12</v>
      </c>
      <c r="E10" s="609"/>
      <c r="F10" s="609"/>
      <c r="G10" s="130"/>
      <c r="H10" s="608" t="s">
        <v>13</v>
      </c>
      <c r="I10" s="608"/>
      <c r="J10" s="608"/>
      <c r="K10" s="130"/>
      <c r="L10" s="39" t="s">
        <v>12</v>
      </c>
    </row>
    <row r="11" spans="1:12" s="34" customFormat="1" ht="6" customHeight="1">
      <c r="A11" s="127"/>
      <c r="B11" s="80"/>
      <c r="C11" s="128"/>
      <c r="D11" s="289"/>
      <c r="E11" s="129"/>
      <c r="F11" s="129"/>
      <c r="G11" s="130"/>
      <c r="H11" s="136"/>
      <c r="I11" s="130"/>
      <c r="J11" s="130"/>
      <c r="K11" s="130"/>
      <c r="L11" s="39"/>
    </row>
    <row r="12" spans="1:12" s="34" customFormat="1" ht="12.75">
      <c r="A12" s="127"/>
      <c r="B12" s="131"/>
      <c r="C12" s="128"/>
      <c r="D12" s="608" t="s">
        <v>36</v>
      </c>
      <c r="E12" s="608"/>
      <c r="F12" s="608"/>
      <c r="G12" s="130"/>
      <c r="H12" s="608" t="s">
        <v>305</v>
      </c>
      <c r="I12" s="608"/>
      <c r="J12" s="608"/>
      <c r="K12" s="130"/>
      <c r="L12" s="39" t="s">
        <v>296</v>
      </c>
    </row>
    <row r="13" spans="1:14" s="34" customFormat="1" ht="13.5" thickBot="1">
      <c r="A13" s="132"/>
      <c r="B13" s="133"/>
      <c r="C13" s="389" t="s">
        <v>230</v>
      </c>
      <c r="D13" s="137" t="s">
        <v>306</v>
      </c>
      <c r="E13" s="134"/>
      <c r="F13" s="137" t="s">
        <v>307</v>
      </c>
      <c r="G13" s="135"/>
      <c r="H13" s="137" t="s">
        <v>306</v>
      </c>
      <c r="I13" s="136"/>
      <c r="J13" s="137" t="s">
        <v>307</v>
      </c>
      <c r="K13" s="528"/>
      <c r="L13" s="137" t="s">
        <v>288</v>
      </c>
      <c r="M13" s="60"/>
      <c r="N13" s="137" t="s">
        <v>319</v>
      </c>
    </row>
    <row r="14" spans="1:14" s="34" customFormat="1" ht="12.75">
      <c r="A14" s="132"/>
      <c r="B14" s="133"/>
      <c r="C14" s="138"/>
      <c r="D14" s="463" t="s">
        <v>10</v>
      </c>
      <c r="E14" s="463"/>
      <c r="F14" s="463" t="s">
        <v>10</v>
      </c>
      <c r="G14" s="463"/>
      <c r="H14" s="463" t="s">
        <v>10</v>
      </c>
      <c r="I14" s="396"/>
      <c r="J14" s="396" t="s">
        <v>10</v>
      </c>
      <c r="K14" s="396"/>
      <c r="L14" s="39" t="s">
        <v>10</v>
      </c>
      <c r="M14" s="61"/>
      <c r="N14" s="396" t="s">
        <v>10</v>
      </c>
    </row>
    <row r="15" spans="1:15" s="34" customFormat="1" ht="12.75">
      <c r="A15" s="132"/>
      <c r="B15" s="140"/>
      <c r="C15" s="138"/>
      <c r="D15" s="142"/>
      <c r="E15" s="142"/>
      <c r="F15" s="142"/>
      <c r="G15" s="143"/>
      <c r="H15" s="142"/>
      <c r="I15" s="144"/>
      <c r="J15" s="144"/>
      <c r="K15" s="144"/>
      <c r="L15" s="525"/>
      <c r="M15" s="61"/>
      <c r="N15" s="144"/>
      <c r="O15" s="40"/>
    </row>
    <row r="16" spans="1:15" s="49" customFormat="1" ht="12.75">
      <c r="A16" s="594" t="s">
        <v>220</v>
      </c>
      <c r="B16" s="145"/>
      <c r="C16" s="146"/>
      <c r="D16" s="362">
        <f>H16-L16</f>
        <v>759310</v>
      </c>
      <c r="E16" s="147"/>
      <c r="F16" s="362">
        <f>J16-N16</f>
        <v>1302424</v>
      </c>
      <c r="G16" s="363"/>
      <c r="H16" s="149">
        <v>8019632</v>
      </c>
      <c r="I16" s="364"/>
      <c r="J16" s="150">
        <v>11357329</v>
      </c>
      <c r="K16" s="150"/>
      <c r="L16" s="149">
        <v>7260322</v>
      </c>
      <c r="M16" s="57"/>
      <c r="N16" s="150">
        <v>10054905</v>
      </c>
      <c r="O16" s="187"/>
    </row>
    <row r="17" spans="1:15" s="49" customFormat="1" ht="12.75">
      <c r="A17" s="595"/>
      <c r="B17" s="132"/>
      <c r="C17" s="146"/>
      <c r="D17" s="362"/>
      <c r="E17" s="365"/>
      <c r="F17" s="362"/>
      <c r="G17" s="366"/>
      <c r="H17" s="149"/>
      <c r="I17" s="364"/>
      <c r="J17" s="152"/>
      <c r="K17" s="152"/>
      <c r="L17" s="149"/>
      <c r="M17" s="57"/>
      <c r="N17" s="152"/>
      <c r="O17" s="57"/>
    </row>
    <row r="18" spans="1:15" s="49" customFormat="1" ht="12.75">
      <c r="A18" s="594" t="s">
        <v>221</v>
      </c>
      <c r="B18" s="145"/>
      <c r="C18" s="146"/>
      <c r="D18" s="367">
        <f>H18-L18</f>
        <v>-460248</v>
      </c>
      <c r="E18" s="365"/>
      <c r="F18" s="367">
        <f>J18-N18</f>
        <v>-4542006</v>
      </c>
      <c r="G18" s="363"/>
      <c r="H18" s="153">
        <v>-1913289</v>
      </c>
      <c r="I18" s="368"/>
      <c r="J18" s="369">
        <v>-10975332</v>
      </c>
      <c r="K18" s="150"/>
      <c r="L18" s="153">
        <v>-1453041</v>
      </c>
      <c r="M18" s="57"/>
      <c r="N18" s="369">
        <v>-6433326</v>
      </c>
      <c r="O18" s="187"/>
    </row>
    <row r="19" spans="1:15" s="49" customFormat="1" ht="12.75">
      <c r="A19" s="595"/>
      <c r="B19" s="132"/>
      <c r="C19" s="146"/>
      <c r="D19" s="362"/>
      <c r="E19" s="365"/>
      <c r="F19" s="362"/>
      <c r="G19" s="366"/>
      <c r="H19" s="149"/>
      <c r="I19" s="364"/>
      <c r="J19" s="152"/>
      <c r="K19" s="152"/>
      <c r="L19" s="149"/>
      <c r="M19" s="57"/>
      <c r="N19" s="152"/>
      <c r="O19" s="57"/>
    </row>
    <row r="20" spans="1:15" s="49" customFormat="1" ht="12.75">
      <c r="A20" s="594" t="s">
        <v>222</v>
      </c>
      <c r="B20" s="145"/>
      <c r="C20" s="392"/>
      <c r="D20" s="362">
        <f>+D16+D18</f>
        <v>299062</v>
      </c>
      <c r="E20" s="370"/>
      <c r="F20" s="362">
        <f>+F16+F18</f>
        <v>-3239582</v>
      </c>
      <c r="G20" s="363"/>
      <c r="H20" s="149">
        <f>+H16+H18</f>
        <v>6106343</v>
      </c>
      <c r="I20" s="371"/>
      <c r="J20" s="144">
        <f>+J16+J18</f>
        <v>381997</v>
      </c>
      <c r="K20" s="144"/>
      <c r="L20" s="149">
        <f>+L16+L18</f>
        <v>5807281</v>
      </c>
      <c r="M20" s="57"/>
      <c r="N20" s="144">
        <f>+N16+N18</f>
        <v>3621579</v>
      </c>
      <c r="O20" s="187"/>
    </row>
    <row r="21" spans="1:15" s="49" customFormat="1" ht="12.75">
      <c r="A21" s="595"/>
      <c r="B21" s="145"/>
      <c r="C21" s="146"/>
      <c r="D21" s="362"/>
      <c r="E21" s="365"/>
      <c r="F21" s="362"/>
      <c r="G21" s="366"/>
      <c r="H21" s="149"/>
      <c r="I21" s="364"/>
      <c r="J21" s="372"/>
      <c r="K21" s="372"/>
      <c r="L21" s="149"/>
      <c r="M21" s="57"/>
      <c r="N21" s="372"/>
      <c r="O21" s="57"/>
    </row>
    <row r="22" spans="1:15" s="49" customFormat="1" ht="12.75">
      <c r="A22" s="594" t="s">
        <v>223</v>
      </c>
      <c r="B22" s="145"/>
      <c r="C22" s="146"/>
      <c r="D22" s="362">
        <f>H22-L22</f>
        <v>5768</v>
      </c>
      <c r="E22" s="365"/>
      <c r="F22" s="362">
        <f>J22-N22</f>
        <v>74897</v>
      </c>
      <c r="G22" s="363"/>
      <c r="H22" s="149">
        <v>36698</v>
      </c>
      <c r="I22" s="364"/>
      <c r="J22" s="150">
        <v>177864</v>
      </c>
      <c r="K22" s="150"/>
      <c r="L22" s="149">
        <v>30930</v>
      </c>
      <c r="M22" s="57"/>
      <c r="N22" s="150">
        <v>102967</v>
      </c>
      <c r="O22" s="187"/>
    </row>
    <row r="23" spans="1:15" s="49" customFormat="1" ht="12.75">
      <c r="A23" s="595"/>
      <c r="B23" s="132"/>
      <c r="C23" s="146"/>
      <c r="D23" s="362"/>
      <c r="E23" s="365"/>
      <c r="F23" s="362"/>
      <c r="G23" s="366"/>
      <c r="H23" s="149"/>
      <c r="I23" s="364"/>
      <c r="J23" s="152"/>
      <c r="K23" s="152"/>
      <c r="L23" s="149"/>
      <c r="M23" s="57"/>
      <c r="N23" s="152"/>
      <c r="O23" s="57"/>
    </row>
    <row r="24" spans="1:15" s="49" customFormat="1" ht="12.75">
      <c r="A24" s="594" t="s">
        <v>224</v>
      </c>
      <c r="B24" s="145"/>
      <c r="C24" s="146"/>
      <c r="D24" s="367">
        <f>H24-L24</f>
        <v>-3029884</v>
      </c>
      <c r="E24" s="373"/>
      <c r="F24" s="367">
        <f>J24-N24</f>
        <v>-1531551</v>
      </c>
      <c r="G24" s="363"/>
      <c r="H24" s="153">
        <v>-8646699</v>
      </c>
      <c r="I24" s="154"/>
      <c r="J24" s="369">
        <v>-7791312</v>
      </c>
      <c r="K24" s="150"/>
      <c r="L24" s="153">
        <v>-5616815</v>
      </c>
      <c r="M24" s="57"/>
      <c r="N24" s="369">
        <v>-6259761</v>
      </c>
      <c r="O24" s="187"/>
    </row>
    <row r="25" spans="1:15" s="49" customFormat="1" ht="12.75">
      <c r="A25" s="595"/>
      <c r="B25" s="132"/>
      <c r="C25" s="146"/>
      <c r="D25" s="362"/>
      <c r="E25" s="365"/>
      <c r="F25" s="362"/>
      <c r="G25" s="366"/>
      <c r="H25" s="149"/>
      <c r="I25" s="152"/>
      <c r="J25" s="150"/>
      <c r="K25" s="150"/>
      <c r="L25" s="149"/>
      <c r="M25" s="57"/>
      <c r="N25" s="150"/>
      <c r="O25" s="187"/>
    </row>
    <row r="26" spans="1:15" s="49" customFormat="1" ht="12.75">
      <c r="A26" s="594" t="s">
        <v>327</v>
      </c>
      <c r="B26" s="145"/>
      <c r="C26" s="148"/>
      <c r="D26" s="148">
        <f>SUM(D20:D24)</f>
        <v>-2725054</v>
      </c>
      <c r="E26" s="365"/>
      <c r="F26" s="148">
        <f>SUM(F20:F24)</f>
        <v>-4696236</v>
      </c>
      <c r="G26" s="366"/>
      <c r="H26" s="148">
        <f>SUM(H20:H24)</f>
        <v>-2503658</v>
      </c>
      <c r="I26" s="152"/>
      <c r="J26" s="150">
        <f>SUM(J20:J24)</f>
        <v>-7231451</v>
      </c>
      <c r="K26" s="150"/>
      <c r="L26" s="148">
        <f>SUM(L20:L24)</f>
        <v>221396</v>
      </c>
      <c r="M26" s="57"/>
      <c r="N26" s="150">
        <f>SUM(N20:N24)</f>
        <v>-2535215</v>
      </c>
      <c r="O26" s="187"/>
    </row>
    <row r="27" spans="1:15" s="49" customFormat="1" ht="12.75">
      <c r="A27" s="595"/>
      <c r="B27" s="132"/>
      <c r="C27" s="146"/>
      <c r="D27" s="362"/>
      <c r="E27" s="365"/>
      <c r="F27" s="362"/>
      <c r="G27" s="366"/>
      <c r="H27" s="149"/>
      <c r="I27" s="364"/>
      <c r="J27" s="150"/>
      <c r="K27" s="150"/>
      <c r="L27" s="149"/>
      <c r="M27" s="57"/>
      <c r="N27" s="150"/>
      <c r="O27" s="57"/>
    </row>
    <row r="28" spans="1:15" s="49" customFormat="1" ht="12.75">
      <c r="A28" s="594" t="s">
        <v>225</v>
      </c>
      <c r="B28" s="145"/>
      <c r="C28" s="146"/>
      <c r="D28" s="362">
        <f>H28-L28</f>
        <v>-60317</v>
      </c>
      <c r="E28" s="365"/>
      <c r="F28" s="362">
        <f>J28-N28</f>
        <v>-27315</v>
      </c>
      <c r="G28" s="363"/>
      <c r="H28" s="149">
        <v>-207294</v>
      </c>
      <c r="I28" s="152"/>
      <c r="J28" s="150">
        <v>-55824</v>
      </c>
      <c r="K28" s="150"/>
      <c r="L28" s="149">
        <v>-146977</v>
      </c>
      <c r="M28" s="57"/>
      <c r="N28" s="150">
        <v>-28509</v>
      </c>
      <c r="O28" s="187"/>
    </row>
    <row r="29" spans="1:15" s="49" customFormat="1" ht="12.75">
      <c r="A29" s="594"/>
      <c r="B29" s="145"/>
      <c r="C29" s="146"/>
      <c r="D29" s="362"/>
      <c r="E29" s="365"/>
      <c r="F29" s="362"/>
      <c r="G29" s="363"/>
      <c r="H29" s="149"/>
      <c r="I29" s="152"/>
      <c r="J29" s="150"/>
      <c r="K29" s="150"/>
      <c r="L29" s="149"/>
      <c r="M29" s="57"/>
      <c r="N29" s="150"/>
      <c r="O29" s="187"/>
    </row>
    <row r="30" spans="1:15" s="49" customFormat="1" ht="12.75">
      <c r="A30" s="594" t="s">
        <v>318</v>
      </c>
      <c r="B30" s="145"/>
      <c r="C30" s="146"/>
      <c r="D30" s="362">
        <v>0</v>
      </c>
      <c r="E30" s="365"/>
      <c r="F30" s="362">
        <f>J30-N30</f>
        <v>-2800</v>
      </c>
      <c r="G30" s="363"/>
      <c r="H30" s="149">
        <v>0</v>
      </c>
      <c r="I30" s="152"/>
      <c r="J30" s="150">
        <v>-2800</v>
      </c>
      <c r="K30" s="150"/>
      <c r="L30" s="149"/>
      <c r="M30" s="57"/>
      <c r="N30" s="150"/>
      <c r="O30" s="187"/>
    </row>
    <row r="31" spans="1:15" s="49" customFormat="1" ht="12.75">
      <c r="A31" s="594"/>
      <c r="B31" s="145"/>
      <c r="C31" s="146"/>
      <c r="D31" s="362"/>
      <c r="E31" s="365"/>
      <c r="F31" s="362"/>
      <c r="G31" s="363"/>
      <c r="H31" s="149"/>
      <c r="I31" s="152"/>
      <c r="J31" s="150"/>
      <c r="K31" s="150"/>
      <c r="L31" s="149"/>
      <c r="M31" s="57"/>
      <c r="N31" s="150"/>
      <c r="O31" s="187"/>
    </row>
    <row r="32" spans="1:15" s="49" customFormat="1" ht="12.75">
      <c r="A32" s="594" t="s">
        <v>289</v>
      </c>
      <c r="B32" s="145"/>
      <c r="C32" s="146"/>
      <c r="D32" s="362">
        <f>H32-L32</f>
        <v>50149</v>
      </c>
      <c r="E32" s="365"/>
      <c r="F32" s="362">
        <v>0</v>
      </c>
      <c r="G32" s="363"/>
      <c r="H32" s="149">
        <v>369588</v>
      </c>
      <c r="I32" s="152"/>
      <c r="J32" s="150">
        <v>33124</v>
      </c>
      <c r="K32" s="150"/>
      <c r="L32" s="149">
        <v>319439</v>
      </c>
      <c r="M32" s="57"/>
      <c r="N32" s="150">
        <v>33124</v>
      </c>
      <c r="O32" s="187"/>
    </row>
    <row r="33" spans="1:15" s="49" customFormat="1" ht="12.75">
      <c r="A33" s="594" t="s">
        <v>290</v>
      </c>
      <c r="B33" s="145"/>
      <c r="C33" s="146"/>
      <c r="D33" s="362"/>
      <c r="E33" s="365"/>
      <c r="F33" s="362"/>
      <c r="G33" s="363"/>
      <c r="H33" s="149"/>
      <c r="I33" s="152"/>
      <c r="J33" s="150"/>
      <c r="K33" s="150"/>
      <c r="L33" s="149"/>
      <c r="M33" s="57"/>
      <c r="N33" s="150"/>
      <c r="O33" s="187"/>
    </row>
    <row r="34" spans="1:15" s="49" customFormat="1" ht="12.75">
      <c r="A34" s="594"/>
      <c r="B34" s="145"/>
      <c r="C34" s="146"/>
      <c r="D34" s="362"/>
      <c r="E34" s="365"/>
      <c r="F34" s="362"/>
      <c r="G34" s="363"/>
      <c r="H34" s="149"/>
      <c r="I34" s="152"/>
      <c r="J34" s="150"/>
      <c r="K34" s="150"/>
      <c r="L34" s="149"/>
      <c r="M34" s="57"/>
      <c r="N34" s="150"/>
      <c r="O34" s="187"/>
    </row>
    <row r="35" spans="1:15" s="49" customFormat="1" ht="12.75">
      <c r="A35" s="594" t="s">
        <v>334</v>
      </c>
      <c r="B35" s="388"/>
      <c r="C35" s="146"/>
      <c r="D35" s="362">
        <f>H35-L35</f>
        <v>0</v>
      </c>
      <c r="E35" s="365"/>
      <c r="F35" s="362">
        <f>J35-N35</f>
        <v>86145</v>
      </c>
      <c r="G35" s="363"/>
      <c r="H35" s="149">
        <v>0</v>
      </c>
      <c r="I35" s="152"/>
      <c r="J35" s="150">
        <v>86145</v>
      </c>
      <c r="K35" s="150"/>
      <c r="L35" s="149"/>
      <c r="M35" s="57"/>
      <c r="N35" s="150"/>
      <c r="O35" s="187"/>
    </row>
    <row r="36" spans="1:15" s="49" customFormat="1" ht="12.75">
      <c r="A36" s="48"/>
      <c r="B36" s="132"/>
      <c r="C36" s="146"/>
      <c r="D36" s="367"/>
      <c r="E36" s="365"/>
      <c r="F36" s="367"/>
      <c r="G36" s="366"/>
      <c r="H36" s="367"/>
      <c r="I36" s="364"/>
      <c r="J36" s="367"/>
      <c r="K36" s="362"/>
      <c r="L36" s="367"/>
      <c r="M36" s="57"/>
      <c r="N36" s="367"/>
      <c r="O36" s="57"/>
    </row>
    <row r="37" spans="1:15" s="49" customFormat="1" ht="12.75">
      <c r="A37" s="594"/>
      <c r="B37" s="132"/>
      <c r="C37" s="146"/>
      <c r="D37" s="362"/>
      <c r="E37" s="365"/>
      <c r="F37" s="362"/>
      <c r="G37" s="366"/>
      <c r="H37" s="362"/>
      <c r="I37" s="364"/>
      <c r="J37" s="362"/>
      <c r="K37" s="362"/>
      <c r="L37" s="362"/>
      <c r="M37" s="57"/>
      <c r="N37" s="362"/>
      <c r="O37" s="57"/>
    </row>
    <row r="38" spans="1:15" s="49" customFormat="1" ht="12.75">
      <c r="A38" s="596" t="s">
        <v>328</v>
      </c>
      <c r="B38" s="145"/>
      <c r="C38" s="393"/>
      <c r="D38" s="155">
        <f>SUM(D26:D36)</f>
        <v>-2735222</v>
      </c>
      <c r="E38" s="152"/>
      <c r="F38" s="155">
        <f>SUM(F26:F36)</f>
        <v>-4640206</v>
      </c>
      <c r="G38" s="363"/>
      <c r="H38" s="155">
        <f>SUM(H26:H36)</f>
        <v>-2341364</v>
      </c>
      <c r="I38" s="364"/>
      <c r="J38" s="155">
        <f>SUM(J26:J36)</f>
        <v>-7170806</v>
      </c>
      <c r="K38" s="155"/>
      <c r="L38" s="155">
        <f>SUM(L26:L36)</f>
        <v>393858</v>
      </c>
      <c r="M38" s="57"/>
      <c r="N38" s="155">
        <f>SUM(N26:N36)</f>
        <v>-2530600</v>
      </c>
      <c r="O38" s="187"/>
    </row>
    <row r="39" spans="1:15" s="49" customFormat="1" ht="12.75">
      <c r="A39" s="595"/>
      <c r="B39" s="132"/>
      <c r="C39" s="146"/>
      <c r="D39" s="149"/>
      <c r="E39" s="152"/>
      <c r="F39" s="149"/>
      <c r="G39" s="156"/>
      <c r="H39" s="149"/>
      <c r="I39" s="364"/>
      <c r="J39" s="152"/>
      <c r="K39" s="152"/>
      <c r="L39" s="149"/>
      <c r="M39" s="57"/>
      <c r="N39" s="152"/>
      <c r="O39" s="57"/>
    </row>
    <row r="40" spans="1:15" s="49" customFormat="1" ht="12.75">
      <c r="A40" s="594" t="s">
        <v>226</v>
      </c>
      <c r="B40" s="145"/>
      <c r="C40" s="393"/>
      <c r="D40" s="362">
        <f>H40-L40</f>
        <v>-121770</v>
      </c>
      <c r="E40" s="152"/>
      <c r="F40" s="362">
        <f>J40-N40</f>
        <v>231288</v>
      </c>
      <c r="G40" s="156"/>
      <c r="H40" s="149">
        <f>-187992-4663</f>
        <v>-192655</v>
      </c>
      <c r="I40" s="364"/>
      <c r="J40" s="150">
        <v>26968</v>
      </c>
      <c r="K40" s="150"/>
      <c r="L40" s="149">
        <v>-70885</v>
      </c>
      <c r="M40" s="57"/>
      <c r="N40" s="150">
        <v>-204320</v>
      </c>
      <c r="O40" s="187"/>
    </row>
    <row r="41" spans="1:15" s="49" customFormat="1" ht="12.75">
      <c r="A41" s="594"/>
      <c r="B41" s="145"/>
      <c r="C41" s="393"/>
      <c r="D41" s="362"/>
      <c r="E41" s="152"/>
      <c r="F41" s="149"/>
      <c r="G41" s="156"/>
      <c r="H41" s="149"/>
      <c r="I41" s="364"/>
      <c r="J41" s="150"/>
      <c r="K41" s="150"/>
      <c r="L41" s="149"/>
      <c r="M41" s="57"/>
      <c r="N41" s="150"/>
      <c r="O41" s="187"/>
    </row>
    <row r="42" spans="1:15" s="49" customFormat="1" ht="12.75">
      <c r="A42" s="594" t="s">
        <v>382</v>
      </c>
      <c r="B42" s="145"/>
      <c r="C42" s="393"/>
      <c r="D42" s="362">
        <f>H42-L42</f>
        <v>8960</v>
      </c>
      <c r="E42" s="152"/>
      <c r="F42" s="362">
        <f>J42-N42</f>
        <v>42045</v>
      </c>
      <c r="G42" s="156"/>
      <c r="H42" s="149">
        <v>8960</v>
      </c>
      <c r="I42" s="364"/>
      <c r="J42" s="150">
        <v>-80468</v>
      </c>
      <c r="K42" s="150"/>
      <c r="L42" s="149">
        <v>0</v>
      </c>
      <c r="M42" s="57"/>
      <c r="N42" s="150">
        <v>-122513</v>
      </c>
      <c r="O42" s="187"/>
    </row>
    <row r="43" spans="1:15" s="49" customFormat="1" ht="12.75">
      <c r="A43" s="595"/>
      <c r="B43" s="132"/>
      <c r="C43" s="146"/>
      <c r="D43" s="149"/>
      <c r="E43" s="152"/>
      <c r="F43" s="149"/>
      <c r="G43" s="156"/>
      <c r="H43" s="149"/>
      <c r="I43" s="152"/>
      <c r="J43" s="374"/>
      <c r="K43" s="152"/>
      <c r="L43" s="149"/>
      <c r="M43" s="172"/>
      <c r="N43" s="374"/>
      <c r="O43" s="172"/>
    </row>
    <row r="44" spans="1:15" s="49" customFormat="1" ht="13.5" thickBot="1">
      <c r="A44" s="594" t="s">
        <v>329</v>
      </c>
      <c r="B44" s="145"/>
      <c r="C44" s="150"/>
      <c r="D44" s="157">
        <f>SUM(D38:D43)</f>
        <v>-2848032</v>
      </c>
      <c r="E44" s="152"/>
      <c r="F44" s="157">
        <f>SUM(F38:F43)</f>
        <v>-4366873</v>
      </c>
      <c r="G44" s="375"/>
      <c r="H44" s="157">
        <f>SUM(H38:H43)</f>
        <v>-2525059</v>
      </c>
      <c r="I44" s="152"/>
      <c r="J44" s="157">
        <f>SUM(J38:J43)</f>
        <v>-7224306</v>
      </c>
      <c r="K44" s="149"/>
      <c r="L44" s="157">
        <f>SUM(L38:L43)</f>
        <v>322973</v>
      </c>
      <c r="M44" s="376"/>
      <c r="N44" s="157">
        <f>SUM(N38:N43)</f>
        <v>-2857433</v>
      </c>
      <c r="O44" s="172"/>
    </row>
    <row r="45" spans="1:15" s="49" customFormat="1" ht="12.75">
      <c r="A45" s="145"/>
      <c r="B45" s="132"/>
      <c r="C45" s="146"/>
      <c r="D45" s="154"/>
      <c r="E45" s="152"/>
      <c r="F45" s="154"/>
      <c r="G45" s="156"/>
      <c r="H45" s="294"/>
      <c r="I45" s="152"/>
      <c r="J45" s="150"/>
      <c r="K45" s="150"/>
      <c r="L45" s="590"/>
      <c r="M45" s="172"/>
      <c r="N45" s="57"/>
      <c r="O45" s="172"/>
    </row>
    <row r="46" spans="1:15" s="49" customFormat="1" ht="12.75">
      <c r="A46" s="595"/>
      <c r="B46" s="81"/>
      <c r="C46" s="146"/>
      <c r="D46" s="290"/>
      <c r="E46" s="142"/>
      <c r="F46" s="290"/>
      <c r="G46" s="142"/>
      <c r="H46" s="151"/>
      <c r="I46" s="144"/>
      <c r="J46" s="142"/>
      <c r="K46" s="142"/>
      <c r="L46" s="235"/>
      <c r="M46" s="187"/>
      <c r="N46" s="57"/>
      <c r="O46" s="57"/>
    </row>
    <row r="47" spans="1:15" s="49" customFormat="1" ht="12.75">
      <c r="A47" s="594" t="s">
        <v>227</v>
      </c>
      <c r="B47" s="81"/>
      <c r="C47" s="394"/>
      <c r="D47" s="151"/>
      <c r="E47" s="142"/>
      <c r="F47" s="151"/>
      <c r="G47" s="142"/>
      <c r="H47" s="151"/>
      <c r="I47" s="144"/>
      <c r="J47" s="142"/>
      <c r="K47" s="142"/>
      <c r="L47" s="238"/>
      <c r="M47" s="187"/>
      <c r="N47" s="57"/>
      <c r="O47" s="57"/>
    </row>
    <row r="48" spans="1:15" s="49" customFormat="1" ht="12.75">
      <c r="A48" s="594" t="s">
        <v>228</v>
      </c>
      <c r="B48" s="81"/>
      <c r="C48" s="394"/>
      <c r="D48" s="362">
        <f>H48-L48</f>
        <v>-2853178</v>
      </c>
      <c r="E48" s="147"/>
      <c r="F48" s="149">
        <f>J48-N48</f>
        <v>-4330352</v>
      </c>
      <c r="G48" s="142"/>
      <c r="H48" s="149">
        <v>-2730503</v>
      </c>
      <c r="I48" s="144"/>
      <c r="J48" s="491">
        <v>-7304078</v>
      </c>
      <c r="K48" s="491"/>
      <c r="L48" s="149">
        <v>122675</v>
      </c>
      <c r="M48" s="57"/>
      <c r="N48" s="491">
        <v>-2973726</v>
      </c>
      <c r="O48" s="57"/>
    </row>
    <row r="49" spans="1:15" s="34" customFormat="1" ht="12.75">
      <c r="A49" s="594" t="s">
        <v>153</v>
      </c>
      <c r="B49" s="81"/>
      <c r="C49" s="394"/>
      <c r="D49" s="362">
        <f>H49-L49</f>
        <v>5146</v>
      </c>
      <c r="E49" s="142"/>
      <c r="F49" s="149">
        <f>J49-N49</f>
        <v>-36521</v>
      </c>
      <c r="G49" s="142"/>
      <c r="H49" s="149">
        <v>205444</v>
      </c>
      <c r="I49" s="142"/>
      <c r="J49" s="153">
        <v>79772</v>
      </c>
      <c r="K49" s="149"/>
      <c r="L49" s="149">
        <v>200298</v>
      </c>
      <c r="M49" s="40"/>
      <c r="N49" s="153">
        <v>116293</v>
      </c>
      <c r="O49" s="40"/>
    </row>
    <row r="50" spans="1:15" s="34" customFormat="1" ht="13.5" thickBot="1">
      <c r="A50" s="595"/>
      <c r="B50" s="81"/>
      <c r="C50" s="394"/>
      <c r="D50" s="157">
        <f>+D44</f>
        <v>-2848032</v>
      </c>
      <c r="E50" s="142"/>
      <c r="F50" s="157">
        <f>+F44</f>
        <v>-4366873</v>
      </c>
      <c r="G50" s="142"/>
      <c r="H50" s="157">
        <f>+H44</f>
        <v>-2525059</v>
      </c>
      <c r="I50" s="144"/>
      <c r="J50" s="157">
        <f>+J44</f>
        <v>-7224306</v>
      </c>
      <c r="K50" s="149"/>
      <c r="L50" s="526">
        <f>L44</f>
        <v>322973</v>
      </c>
      <c r="M50" s="40"/>
      <c r="N50" s="157">
        <f>+N44</f>
        <v>-2857433</v>
      </c>
      <c r="O50" s="40"/>
    </row>
    <row r="51" spans="1:15" s="34" customFormat="1" ht="12.75">
      <c r="A51" s="595"/>
      <c r="B51" s="81"/>
      <c r="C51" s="139"/>
      <c r="D51" s="149">
        <f>D50-D48-D49</f>
        <v>0</v>
      </c>
      <c r="E51" s="142"/>
      <c r="F51" s="149">
        <f>F50-F48-F49</f>
        <v>0</v>
      </c>
      <c r="G51" s="142"/>
      <c r="H51" s="142">
        <f>H50-H48-H49</f>
        <v>0</v>
      </c>
      <c r="I51" s="144"/>
      <c r="J51" s="142">
        <f>J50-J48-J49</f>
        <v>0</v>
      </c>
      <c r="K51" s="142"/>
      <c r="M51" s="40"/>
      <c r="N51" s="155"/>
      <c r="O51" s="40"/>
    </row>
    <row r="52" spans="1:15" s="34" customFormat="1" ht="12.75">
      <c r="A52" s="132"/>
      <c r="B52" s="81"/>
      <c r="C52" s="139"/>
      <c r="D52" s="149"/>
      <c r="E52" s="142"/>
      <c r="F52" s="149"/>
      <c r="G52" s="142"/>
      <c r="H52" s="142"/>
      <c r="I52" s="144"/>
      <c r="J52" s="142"/>
      <c r="K52" s="142"/>
      <c r="L52" s="525"/>
      <c r="M52" s="40"/>
      <c r="N52" s="172"/>
      <c r="O52" s="40"/>
    </row>
    <row r="53" spans="1:15" s="34" customFormat="1" ht="12.75">
      <c r="A53" s="2" t="s">
        <v>330</v>
      </c>
      <c r="B53" s="81"/>
      <c r="C53" s="139"/>
      <c r="D53" s="149"/>
      <c r="E53" s="142"/>
      <c r="F53" s="142"/>
      <c r="G53" s="142"/>
      <c r="H53" s="142"/>
      <c r="I53" s="144"/>
      <c r="J53" s="142"/>
      <c r="K53" s="142"/>
      <c r="L53" s="527"/>
      <c r="M53" s="40"/>
      <c r="N53" s="57"/>
      <c r="O53" s="40"/>
    </row>
    <row r="54" spans="1:15" s="34" customFormat="1" ht="12.75">
      <c r="A54" s="2" t="s">
        <v>229</v>
      </c>
      <c r="B54" s="81"/>
      <c r="C54" s="139"/>
      <c r="D54" s="149"/>
      <c r="E54" s="142"/>
      <c r="F54" s="142"/>
      <c r="G54" s="142"/>
      <c r="H54" s="141"/>
      <c r="I54" s="144"/>
      <c r="J54" s="142"/>
      <c r="K54" s="142"/>
      <c r="L54" s="527"/>
      <c r="M54" s="40"/>
      <c r="N54" s="57"/>
      <c r="O54" s="40"/>
    </row>
    <row r="55" spans="1:15" s="34" customFormat="1" ht="12.75">
      <c r="A55" s="158" t="s">
        <v>38</v>
      </c>
      <c r="B55" s="81"/>
      <c r="C55" s="395" t="s">
        <v>91</v>
      </c>
      <c r="D55" s="356">
        <f>Notes!G202</f>
        <v>-2.1397553493883734</v>
      </c>
      <c r="E55" s="505"/>
      <c r="F55" s="356">
        <f>Notes!H202</f>
        <v>-3.5996342173081715</v>
      </c>
      <c r="G55" s="357"/>
      <c r="H55" s="356">
        <f>+Notes!I202</f>
        <v>-2.0482551206378017</v>
      </c>
      <c r="I55" s="505"/>
      <c r="J55" s="356">
        <f>+J48/105114000*100</f>
        <v>-6.94872043685903</v>
      </c>
      <c r="K55" s="356"/>
      <c r="L55" s="40"/>
      <c r="M55" s="40"/>
      <c r="N55" s="57"/>
      <c r="O55" s="40"/>
    </row>
    <row r="56" spans="1:15" s="34" customFormat="1" ht="12.75">
      <c r="A56" s="158" t="s">
        <v>39</v>
      </c>
      <c r="B56" s="81"/>
      <c r="C56" s="395" t="s">
        <v>91</v>
      </c>
      <c r="D56" s="356">
        <v>0</v>
      </c>
      <c r="E56" s="357"/>
      <c r="F56" s="356">
        <v>0</v>
      </c>
      <c r="G56" s="357"/>
      <c r="H56" s="356">
        <v>0</v>
      </c>
      <c r="I56" s="358"/>
      <c r="J56" s="359">
        <v>0</v>
      </c>
      <c r="K56" s="359"/>
      <c r="L56" s="40"/>
      <c r="M56" s="40"/>
      <c r="N56" s="57"/>
      <c r="O56" s="40"/>
    </row>
    <row r="57" spans="1:15" s="34" customFormat="1" ht="12.75">
      <c r="A57" s="132"/>
      <c r="B57" s="81"/>
      <c r="C57" s="139"/>
      <c r="D57" s="149"/>
      <c r="E57" s="142"/>
      <c r="F57" s="151"/>
      <c r="G57" s="142"/>
      <c r="H57" s="142"/>
      <c r="I57" s="144"/>
      <c r="J57" s="142"/>
      <c r="K57" s="142"/>
      <c r="L57" s="40"/>
      <c r="M57" s="40"/>
      <c r="N57" s="57"/>
      <c r="O57" s="40"/>
    </row>
    <row r="58" spans="1:15" s="34" customFormat="1" ht="12.75">
      <c r="A58" s="508"/>
      <c r="B58" s="81"/>
      <c r="C58" s="139"/>
      <c r="D58" s="149"/>
      <c r="E58" s="142"/>
      <c r="F58" s="151"/>
      <c r="G58" s="142"/>
      <c r="H58" s="142"/>
      <c r="I58" s="144"/>
      <c r="J58" s="142"/>
      <c r="K58" s="142"/>
      <c r="L58" s="40"/>
      <c r="M58" s="40"/>
      <c r="N58" s="40"/>
      <c r="O58" s="40"/>
    </row>
    <row r="59" spans="1:15" s="34" customFormat="1" ht="12.75">
      <c r="A59" s="132"/>
      <c r="B59" s="81"/>
      <c r="C59" s="139"/>
      <c r="D59" s="149"/>
      <c r="E59" s="142"/>
      <c r="F59" s="151"/>
      <c r="G59" s="142"/>
      <c r="H59" s="142"/>
      <c r="I59" s="144"/>
      <c r="J59" s="142"/>
      <c r="K59" s="142"/>
      <c r="L59" s="40"/>
      <c r="M59" s="40"/>
      <c r="N59" s="40"/>
      <c r="O59" s="40"/>
    </row>
    <row r="60" spans="1:15" s="3" customFormat="1" ht="12.75">
      <c r="A60" s="29" t="s">
        <v>95</v>
      </c>
      <c r="B60" s="83"/>
      <c r="C60" s="396"/>
      <c r="D60" s="291"/>
      <c r="E60" s="16"/>
      <c r="F60" s="84"/>
      <c r="G60" s="16"/>
      <c r="H60" s="16"/>
      <c r="I60" s="16"/>
      <c r="J60" s="85"/>
      <c r="K60" s="85"/>
      <c r="L60" s="40"/>
      <c r="M60" s="4"/>
      <c r="N60" s="40"/>
      <c r="O60" s="4"/>
    </row>
    <row r="61" spans="1:15" s="5" customFormat="1" ht="30.75" customHeight="1">
      <c r="A61" s="607" t="s">
        <v>208</v>
      </c>
      <c r="B61" s="607"/>
      <c r="C61" s="607"/>
      <c r="D61" s="607"/>
      <c r="E61" s="607"/>
      <c r="F61" s="607"/>
      <c r="G61" s="607"/>
      <c r="H61" s="607"/>
      <c r="I61" s="607"/>
      <c r="J61" s="607"/>
      <c r="K61" s="512"/>
      <c r="L61" s="4"/>
      <c r="M61" s="6"/>
      <c r="N61" s="40"/>
      <c r="O61" s="6"/>
    </row>
    <row r="62" spans="1:15" s="5" customFormat="1" ht="12.75">
      <c r="A62" s="8"/>
      <c r="B62" s="81"/>
      <c r="C62" s="397"/>
      <c r="D62" s="11"/>
      <c r="E62" s="10"/>
      <c r="F62" s="10"/>
      <c r="G62" s="10"/>
      <c r="H62" s="10"/>
      <c r="I62" s="10"/>
      <c r="J62" s="10"/>
      <c r="K62" s="10"/>
      <c r="L62" s="6"/>
      <c r="M62" s="6"/>
      <c r="N62" s="40"/>
      <c r="O62" s="6"/>
    </row>
    <row r="63" spans="1:15" s="5" customFormat="1" ht="12.75">
      <c r="A63" s="7"/>
      <c r="B63" s="81"/>
      <c r="C63" s="397"/>
      <c r="D63" s="292"/>
      <c r="E63" s="10"/>
      <c r="F63" s="10"/>
      <c r="G63" s="10"/>
      <c r="H63" s="295"/>
      <c r="I63" s="10"/>
      <c r="J63" s="10"/>
      <c r="K63" s="10"/>
      <c r="L63" s="6"/>
      <c r="M63" s="6"/>
      <c r="N63" s="40"/>
      <c r="O63" s="6"/>
    </row>
    <row r="64" spans="1:14" s="5" customFormat="1" ht="12.75">
      <c r="A64" s="494" t="s">
        <v>308</v>
      </c>
      <c r="C64" s="397"/>
      <c r="D64" s="11"/>
      <c r="E64" s="8"/>
      <c r="F64" s="8"/>
      <c r="G64" s="8"/>
      <c r="H64" s="8"/>
      <c r="I64" s="8"/>
      <c r="J64" s="8"/>
      <c r="K64" s="8"/>
      <c r="L64" s="6"/>
      <c r="N64" s="40"/>
    </row>
    <row r="65" spans="1:14" s="5" customFormat="1" ht="12.75">
      <c r="A65" s="7"/>
      <c r="B65" s="81"/>
      <c r="C65" s="397"/>
      <c r="D65" s="11"/>
      <c r="E65" s="8"/>
      <c r="F65" s="8"/>
      <c r="G65" s="8"/>
      <c r="H65" s="8"/>
      <c r="I65" s="8"/>
      <c r="J65" s="8"/>
      <c r="K65" s="8"/>
      <c r="N65" s="40"/>
    </row>
    <row r="66" spans="1:14" ht="12.75">
      <c r="A66" s="7"/>
      <c r="B66" s="81"/>
      <c r="C66" s="398"/>
      <c r="D66" s="293"/>
      <c r="E66" s="2"/>
      <c r="F66" s="2"/>
      <c r="G66" s="2"/>
      <c r="I66" s="2"/>
      <c r="J66" s="2"/>
      <c r="K66" s="2"/>
      <c r="L66" s="5"/>
      <c r="N66" s="40"/>
    </row>
    <row r="67" spans="1:14" ht="12.75">
      <c r="A67" s="12"/>
      <c r="B67" s="81"/>
      <c r="C67" s="398"/>
      <c r="D67" s="293"/>
      <c r="E67" s="2"/>
      <c r="F67" s="2"/>
      <c r="G67" s="2"/>
      <c r="I67" s="2"/>
      <c r="J67" s="2"/>
      <c r="K67" s="2"/>
      <c r="N67" s="4"/>
    </row>
    <row r="68" spans="1:14" ht="12.75">
      <c r="A68" s="2"/>
      <c r="B68" s="81"/>
      <c r="C68" s="398"/>
      <c r="D68" s="293"/>
      <c r="E68" s="2"/>
      <c r="F68" s="2"/>
      <c r="G68" s="2"/>
      <c r="I68" s="2"/>
      <c r="J68" s="2"/>
      <c r="K68" s="2"/>
      <c r="N68" s="6"/>
    </row>
    <row r="69" spans="1:14" ht="12.75">
      <c r="A69" s="2"/>
      <c r="B69" s="81"/>
      <c r="C69" s="398"/>
      <c r="D69" s="293"/>
      <c r="E69" s="2"/>
      <c r="F69" s="2"/>
      <c r="G69" s="2"/>
      <c r="I69" s="2"/>
      <c r="J69" s="2"/>
      <c r="K69" s="2"/>
      <c r="N69" s="6"/>
    </row>
    <row r="70" spans="1:14" ht="12.75">
      <c r="A70" s="2"/>
      <c r="B70" s="81"/>
      <c r="C70" s="398"/>
      <c r="D70" s="293"/>
      <c r="E70" s="2"/>
      <c r="F70" s="2"/>
      <c r="G70" s="2"/>
      <c r="I70" s="2"/>
      <c r="J70" s="2"/>
      <c r="K70" s="2"/>
      <c r="N70" s="6"/>
    </row>
    <row r="71" spans="1:14" ht="12.75">
      <c r="A71" s="2"/>
      <c r="B71" s="81"/>
      <c r="C71" s="398"/>
      <c r="D71" s="293"/>
      <c r="E71" s="2"/>
      <c r="F71" s="2"/>
      <c r="G71" s="2"/>
      <c r="H71" s="296"/>
      <c r="I71" s="2"/>
      <c r="J71" s="86"/>
      <c r="K71" s="86"/>
      <c r="N71" s="5"/>
    </row>
    <row r="72" spans="1:14" ht="12.75">
      <c r="A72" s="2"/>
      <c r="B72" s="81"/>
      <c r="C72" s="398"/>
      <c r="D72" s="293"/>
      <c r="E72" s="2"/>
      <c r="F72" s="2"/>
      <c r="G72" s="2"/>
      <c r="I72" s="2"/>
      <c r="J72" s="2"/>
      <c r="K72" s="2"/>
      <c r="N72" s="5"/>
    </row>
    <row r="73" spans="1:11" ht="12.75">
      <c r="A73" s="2"/>
      <c r="B73" s="81"/>
      <c r="C73" s="398"/>
      <c r="D73" s="293"/>
      <c r="E73" s="2"/>
      <c r="F73" s="2"/>
      <c r="G73" s="2"/>
      <c r="I73" s="2"/>
      <c r="J73" s="2"/>
      <c r="K73" s="2"/>
    </row>
    <row r="74" spans="1:11" ht="12.75">
      <c r="A74" s="2"/>
      <c r="B74" s="81"/>
      <c r="C74" s="398"/>
      <c r="D74" s="293"/>
      <c r="E74" s="2"/>
      <c r="F74" s="2"/>
      <c r="G74" s="2"/>
      <c r="I74" s="2"/>
      <c r="J74" s="2"/>
      <c r="K74" s="2"/>
    </row>
    <row r="75" spans="1:11" ht="12.75">
      <c r="A75" s="2"/>
      <c r="B75" s="81"/>
      <c r="C75" s="398"/>
      <c r="D75" s="293"/>
      <c r="E75" s="2"/>
      <c r="F75" s="2"/>
      <c r="G75" s="2"/>
      <c r="I75" s="2"/>
      <c r="J75" s="2"/>
      <c r="K75" s="2"/>
    </row>
    <row r="76" spans="1:11" ht="12.75">
      <c r="A76" s="2"/>
      <c r="B76" s="81"/>
      <c r="C76" s="398"/>
      <c r="D76" s="293"/>
      <c r="E76" s="2"/>
      <c r="F76" s="2"/>
      <c r="G76" s="2"/>
      <c r="I76" s="2"/>
      <c r="J76" s="2"/>
      <c r="K76" s="2"/>
    </row>
    <row r="77" spans="1:11" ht="12.75">
      <c r="A77" s="2"/>
      <c r="B77" s="81"/>
      <c r="C77" s="398"/>
      <c r="D77" s="293"/>
      <c r="E77" s="2"/>
      <c r="F77" s="2"/>
      <c r="G77" s="2"/>
      <c r="I77" s="2"/>
      <c r="J77" s="2"/>
      <c r="K77" s="2"/>
    </row>
    <row r="78" spans="1:11" ht="12.75">
      <c r="A78" s="2"/>
      <c r="B78" s="81"/>
      <c r="C78" s="398"/>
      <c r="D78" s="293"/>
      <c r="E78" s="2"/>
      <c r="F78" s="2"/>
      <c r="G78" s="2"/>
      <c r="I78" s="2"/>
      <c r="J78" s="2"/>
      <c r="K78" s="2"/>
    </row>
    <row r="79" ht="12.75">
      <c r="D79" s="293"/>
    </row>
    <row r="80" ht="12.75">
      <c r="D80" s="293"/>
    </row>
    <row r="81" ht="12.75">
      <c r="D81" s="293"/>
    </row>
    <row r="82" ht="12.75">
      <c r="D82" s="293"/>
    </row>
    <row r="83" ht="12.75">
      <c r="D83" s="293"/>
    </row>
    <row r="84" ht="12.75">
      <c r="D84" s="293"/>
    </row>
    <row r="85" ht="12.75">
      <c r="D85" s="293"/>
    </row>
    <row r="86" ht="12.75">
      <c r="D86" s="293"/>
    </row>
    <row r="87" ht="12.75">
      <c r="D87" s="293"/>
    </row>
    <row r="88" ht="12.75">
      <c r="D88" s="293"/>
    </row>
    <row r="89" ht="12.75">
      <c r="D89" s="293"/>
    </row>
    <row r="90" ht="12.75">
      <c r="D90" s="293"/>
    </row>
    <row r="91" ht="12.75">
      <c r="D91" s="293"/>
    </row>
    <row r="92" ht="12.75">
      <c r="D92" s="293"/>
    </row>
    <row r="93" ht="12.75">
      <c r="D93" s="293"/>
    </row>
    <row r="94" ht="12.75">
      <c r="D94" s="293"/>
    </row>
    <row r="95" ht="12.75">
      <c r="D95" s="293"/>
    </row>
    <row r="96" ht="12.75">
      <c r="D96" s="293"/>
    </row>
    <row r="97" ht="12.75">
      <c r="D97" s="293"/>
    </row>
    <row r="98" ht="12.75">
      <c r="D98" s="293"/>
    </row>
    <row r="99" ht="12.75">
      <c r="D99" s="293"/>
    </row>
    <row r="100" ht="12.75">
      <c r="D100" s="293"/>
    </row>
    <row r="101" ht="12.75">
      <c r="D101" s="293"/>
    </row>
    <row r="102" ht="12.75">
      <c r="D102" s="293"/>
    </row>
    <row r="103" ht="12.75">
      <c r="D103" s="293"/>
    </row>
    <row r="104" ht="12.75">
      <c r="D104" s="293"/>
    </row>
    <row r="105" ht="12.75">
      <c r="D105" s="293"/>
    </row>
    <row r="106" ht="12.75">
      <c r="D106" s="293"/>
    </row>
    <row r="107" ht="12.75">
      <c r="D107" s="293"/>
    </row>
    <row r="108" ht="12.75">
      <c r="D108" s="293"/>
    </row>
    <row r="109" ht="12.75">
      <c r="D109" s="293"/>
    </row>
    <row r="110" ht="12.75">
      <c r="D110" s="293"/>
    </row>
    <row r="111" ht="12.75">
      <c r="D111" s="293"/>
    </row>
    <row r="112" ht="12.75">
      <c r="D112" s="293"/>
    </row>
    <row r="113" ht="12.75">
      <c r="D113" s="293"/>
    </row>
    <row r="114" ht="12.75">
      <c r="D114" s="293"/>
    </row>
    <row r="115" ht="12.75">
      <c r="D115" s="293"/>
    </row>
    <row r="116" ht="12.75">
      <c r="D116" s="293"/>
    </row>
    <row r="117" ht="12.75">
      <c r="D117" s="293"/>
    </row>
    <row r="118" ht="12.75">
      <c r="D118" s="293"/>
    </row>
    <row r="119" ht="12.75">
      <c r="D119" s="293"/>
    </row>
    <row r="120" ht="12.75">
      <c r="D120" s="293"/>
    </row>
    <row r="121" ht="12.75">
      <c r="D121" s="293"/>
    </row>
    <row r="122" ht="12.75">
      <c r="D122" s="293"/>
    </row>
    <row r="123" ht="12.75">
      <c r="D123" s="293"/>
    </row>
    <row r="124" ht="12.75">
      <c r="D124" s="293"/>
    </row>
    <row r="125" ht="12.75">
      <c r="D125" s="293"/>
    </row>
    <row r="126" ht="12.75">
      <c r="D126" s="293"/>
    </row>
    <row r="127" ht="12.75">
      <c r="D127" s="293"/>
    </row>
    <row r="128" ht="12.75">
      <c r="D128" s="293"/>
    </row>
    <row r="129" ht="12.75">
      <c r="D129" s="293"/>
    </row>
    <row r="130" ht="12.75">
      <c r="D130" s="293"/>
    </row>
    <row r="131" ht="12.75">
      <c r="D131" s="293"/>
    </row>
    <row r="132" ht="12.75">
      <c r="D132" s="293"/>
    </row>
    <row r="133" ht="12.75">
      <c r="D133" s="293"/>
    </row>
    <row r="134" ht="12.75">
      <c r="D134" s="293"/>
    </row>
    <row r="135" ht="12.75">
      <c r="D135" s="293"/>
    </row>
    <row r="136" ht="12.75">
      <c r="D136" s="293"/>
    </row>
    <row r="137" ht="12.75">
      <c r="D137" s="293"/>
    </row>
    <row r="138" ht="12.75">
      <c r="D138" s="293"/>
    </row>
    <row r="139" ht="12.75">
      <c r="D139" s="293"/>
    </row>
    <row r="140" ht="12.75">
      <c r="D140" s="293"/>
    </row>
    <row r="141" ht="12.75">
      <c r="D141" s="293"/>
    </row>
    <row r="142" ht="12.75">
      <c r="D142" s="293"/>
    </row>
    <row r="143" ht="12.75">
      <c r="D143" s="293"/>
    </row>
    <row r="144" ht="12.75">
      <c r="D144" s="293"/>
    </row>
    <row r="145" ht="12.75">
      <c r="D145" s="293"/>
    </row>
    <row r="146" ht="12.75">
      <c r="D146" s="293"/>
    </row>
    <row r="147" ht="12.75">
      <c r="D147" s="293"/>
    </row>
    <row r="148" ht="12.75">
      <c r="D148" s="293"/>
    </row>
    <row r="149" ht="12.75">
      <c r="D149" s="293"/>
    </row>
    <row r="150" ht="12.75">
      <c r="D150" s="293"/>
    </row>
    <row r="151" ht="12.75">
      <c r="D151" s="293"/>
    </row>
    <row r="152" ht="12.75">
      <c r="D152" s="293"/>
    </row>
    <row r="153" ht="12.75">
      <c r="D153" s="293"/>
    </row>
    <row r="154" ht="12.75">
      <c r="D154" s="293"/>
    </row>
    <row r="155" ht="12.75">
      <c r="D155" s="293"/>
    </row>
    <row r="156" ht="12.75">
      <c r="D156" s="293"/>
    </row>
    <row r="157" ht="12.75">
      <c r="D157" s="293"/>
    </row>
    <row r="158" ht="12.75">
      <c r="D158" s="293"/>
    </row>
    <row r="159" ht="12.75">
      <c r="D159" s="293"/>
    </row>
    <row r="160" ht="12.75">
      <c r="D160" s="293"/>
    </row>
    <row r="161" ht="12.75">
      <c r="D161" s="293"/>
    </row>
    <row r="162" ht="12.75">
      <c r="D162" s="293"/>
    </row>
    <row r="163" ht="12.75">
      <c r="D163" s="293"/>
    </row>
    <row r="164" ht="12.75">
      <c r="D164" s="293"/>
    </row>
    <row r="165" ht="12.75">
      <c r="D165" s="293"/>
    </row>
    <row r="166" ht="12.75">
      <c r="D166" s="293"/>
    </row>
    <row r="167" ht="12.75">
      <c r="D167" s="293"/>
    </row>
    <row r="168" ht="12.75">
      <c r="D168" s="293"/>
    </row>
    <row r="169" ht="12.75">
      <c r="D169" s="293"/>
    </row>
    <row r="170" ht="12.75">
      <c r="D170" s="293"/>
    </row>
    <row r="171" ht="12.75">
      <c r="D171" s="293"/>
    </row>
    <row r="172" ht="12.75">
      <c r="D172" s="293"/>
    </row>
    <row r="173" ht="12.75">
      <c r="D173" s="293"/>
    </row>
    <row r="174" ht="12.75">
      <c r="D174" s="293"/>
    </row>
    <row r="175" ht="12.75">
      <c r="D175" s="293"/>
    </row>
    <row r="176" ht="12.75">
      <c r="D176" s="293"/>
    </row>
    <row r="177" ht="12.75">
      <c r="D177" s="293"/>
    </row>
    <row r="178" ht="12.75">
      <c r="D178" s="293"/>
    </row>
    <row r="179" ht="12.75">
      <c r="D179" s="293"/>
    </row>
    <row r="180" ht="12.75">
      <c r="D180" s="293"/>
    </row>
    <row r="181" ht="12.75">
      <c r="D181" s="293"/>
    </row>
    <row r="182" ht="12.75">
      <c r="D182" s="293"/>
    </row>
    <row r="183" ht="12.75">
      <c r="D183" s="293"/>
    </row>
    <row r="184" ht="12.75">
      <c r="D184" s="293"/>
    </row>
    <row r="185" ht="12.75">
      <c r="D185" s="293"/>
    </row>
    <row r="186" ht="12.75">
      <c r="D186" s="293"/>
    </row>
    <row r="187" ht="12.75">
      <c r="D187" s="293"/>
    </row>
    <row r="188" ht="12.75">
      <c r="D188" s="293"/>
    </row>
    <row r="189" ht="12.75">
      <c r="D189" s="293"/>
    </row>
    <row r="190" ht="12.75">
      <c r="D190" s="293"/>
    </row>
    <row r="191" ht="12.75">
      <c r="D191" s="293"/>
    </row>
    <row r="192" ht="12.75">
      <c r="D192" s="293"/>
    </row>
    <row r="193" ht="12.75">
      <c r="D193" s="293"/>
    </row>
    <row r="194" ht="12.75">
      <c r="D194" s="293"/>
    </row>
    <row r="195" ht="12.75">
      <c r="D195" s="293"/>
    </row>
    <row r="196" ht="12.75">
      <c r="D196" s="293"/>
    </row>
    <row r="197" ht="12.75">
      <c r="D197" s="293"/>
    </row>
    <row r="198" ht="12.75">
      <c r="D198" s="293"/>
    </row>
    <row r="199" ht="12.75">
      <c r="D199" s="293"/>
    </row>
    <row r="200" ht="12.75">
      <c r="D200" s="293"/>
    </row>
    <row r="201" ht="12.75">
      <c r="D201" s="293"/>
    </row>
    <row r="202" ht="12.75">
      <c r="D202" s="293"/>
    </row>
    <row r="203" ht="12.75">
      <c r="D203" s="293"/>
    </row>
    <row r="204" ht="12.75">
      <c r="D204" s="293"/>
    </row>
    <row r="205" ht="12.75">
      <c r="D205" s="293"/>
    </row>
    <row r="206" ht="12.75">
      <c r="D206" s="293"/>
    </row>
    <row r="207" ht="12.75">
      <c r="D207" s="293"/>
    </row>
    <row r="208" ht="12.75">
      <c r="D208" s="293"/>
    </row>
    <row r="209" ht="12.75">
      <c r="D209" s="293"/>
    </row>
    <row r="210" ht="12.75">
      <c r="D210" s="293"/>
    </row>
    <row r="211" ht="12.75">
      <c r="D211" s="293"/>
    </row>
    <row r="212" ht="12.75">
      <c r="D212" s="293"/>
    </row>
    <row r="213" ht="12.75">
      <c r="D213" s="293"/>
    </row>
    <row r="214" ht="12.75">
      <c r="D214" s="293"/>
    </row>
    <row r="215" ht="12.75">
      <c r="D215" s="293"/>
    </row>
    <row r="216" ht="12.75">
      <c r="D216" s="293"/>
    </row>
    <row r="217" ht="12.75">
      <c r="D217" s="293"/>
    </row>
    <row r="218" ht="12.75">
      <c r="D218" s="293"/>
    </row>
    <row r="219" ht="12.75">
      <c r="D219" s="293"/>
    </row>
    <row r="220" ht="12.75">
      <c r="D220" s="293"/>
    </row>
    <row r="221" ht="12.75">
      <c r="D221" s="293"/>
    </row>
    <row r="222" ht="12.75">
      <c r="D222" s="293"/>
    </row>
    <row r="223" ht="12.75">
      <c r="D223" s="293"/>
    </row>
    <row r="224" ht="12.75">
      <c r="D224" s="293"/>
    </row>
    <row r="225" ht="12.75">
      <c r="D225" s="293"/>
    </row>
    <row r="226" ht="12.75">
      <c r="D226" s="293"/>
    </row>
    <row r="227" ht="12.75">
      <c r="D227" s="293"/>
    </row>
    <row r="228" ht="12.75">
      <c r="D228" s="293"/>
    </row>
    <row r="229" ht="12.75">
      <c r="D229" s="293"/>
    </row>
    <row r="230" ht="12.75">
      <c r="D230" s="293"/>
    </row>
    <row r="231" ht="12.75">
      <c r="D231" s="293"/>
    </row>
    <row r="232" ht="12.75">
      <c r="D232" s="293"/>
    </row>
    <row r="233" ht="12.75">
      <c r="D233" s="293"/>
    </row>
    <row r="234" ht="12.75">
      <c r="D234" s="293"/>
    </row>
    <row r="235" ht="12.75">
      <c r="D235" s="293"/>
    </row>
    <row r="236" ht="12.75">
      <c r="D236" s="293"/>
    </row>
    <row r="237" ht="12.75">
      <c r="D237" s="293"/>
    </row>
    <row r="238" ht="12.75">
      <c r="D238" s="293"/>
    </row>
    <row r="239" ht="12.75">
      <c r="D239" s="293"/>
    </row>
    <row r="240" ht="12.75">
      <c r="D240" s="293"/>
    </row>
    <row r="241" ht="12.75">
      <c r="D241" s="293"/>
    </row>
    <row r="242" ht="12.75">
      <c r="D242" s="293"/>
    </row>
    <row r="243" ht="12.75">
      <c r="D243" s="293"/>
    </row>
    <row r="244" ht="12.75">
      <c r="D244" s="293"/>
    </row>
    <row r="245" ht="12.75">
      <c r="D245" s="293"/>
    </row>
    <row r="246" ht="12.75">
      <c r="D246" s="293"/>
    </row>
    <row r="247" ht="12.75">
      <c r="D247" s="293"/>
    </row>
    <row r="248" ht="12.75">
      <c r="D248" s="293"/>
    </row>
    <row r="249" ht="12.75">
      <c r="D249" s="293"/>
    </row>
    <row r="250" ht="12.75">
      <c r="D250" s="293"/>
    </row>
    <row r="251" ht="12.75">
      <c r="D251" s="293"/>
    </row>
    <row r="252" ht="12.75">
      <c r="D252" s="293"/>
    </row>
    <row r="253" ht="12.75">
      <c r="D253" s="293"/>
    </row>
    <row r="254" ht="12.75">
      <c r="D254" s="293"/>
    </row>
    <row r="255" ht="12.75">
      <c r="D255" s="293"/>
    </row>
    <row r="256" ht="12.75">
      <c r="D256" s="293"/>
    </row>
    <row r="257" ht="12.75">
      <c r="D257" s="293"/>
    </row>
    <row r="258" ht="12.75">
      <c r="D258" s="293"/>
    </row>
    <row r="259" ht="12.75">
      <c r="D259" s="293"/>
    </row>
    <row r="260" ht="12.75">
      <c r="D260" s="293"/>
    </row>
    <row r="261" ht="12.75">
      <c r="D261" s="293"/>
    </row>
    <row r="262" ht="12.75">
      <c r="D262" s="293"/>
    </row>
    <row r="263" ht="12.75">
      <c r="D263" s="293"/>
    </row>
    <row r="264" ht="12.75">
      <c r="D264" s="293"/>
    </row>
    <row r="265" ht="12.75">
      <c r="D265" s="293"/>
    </row>
    <row r="266" ht="12.75">
      <c r="D266" s="293"/>
    </row>
    <row r="267" ht="12.75">
      <c r="D267" s="293"/>
    </row>
    <row r="268" ht="12.75">
      <c r="D268" s="293"/>
    </row>
    <row r="269" ht="12.75">
      <c r="D269" s="293"/>
    </row>
    <row r="270" ht="12.75">
      <c r="D270" s="293"/>
    </row>
    <row r="271" ht="12.75">
      <c r="D271" s="293"/>
    </row>
    <row r="272" ht="12.75">
      <c r="D272" s="293"/>
    </row>
    <row r="273" ht="12.75">
      <c r="D273" s="293"/>
    </row>
    <row r="274" ht="12.75">
      <c r="D274" s="293"/>
    </row>
    <row r="275" ht="12.75">
      <c r="D275" s="293"/>
    </row>
    <row r="276" ht="12.75">
      <c r="D276" s="293"/>
    </row>
    <row r="277" ht="12.75">
      <c r="D277" s="293"/>
    </row>
    <row r="278" ht="12.75">
      <c r="D278" s="293"/>
    </row>
    <row r="279" ht="12.75">
      <c r="D279" s="293"/>
    </row>
    <row r="280" ht="12.75">
      <c r="D280" s="293"/>
    </row>
    <row r="281" ht="12.75">
      <c r="D281" s="293"/>
    </row>
    <row r="282" ht="12.75">
      <c r="D282" s="293"/>
    </row>
    <row r="283" ht="12.75">
      <c r="D283" s="293"/>
    </row>
    <row r="284" ht="12.75">
      <c r="D284" s="293"/>
    </row>
    <row r="285" ht="12.75">
      <c r="D285" s="293"/>
    </row>
    <row r="286" ht="12.75">
      <c r="D286" s="293"/>
    </row>
    <row r="287" ht="12.75">
      <c r="D287" s="293"/>
    </row>
    <row r="288" ht="12.75">
      <c r="D288" s="293"/>
    </row>
    <row r="289" ht="12.75">
      <c r="D289" s="293"/>
    </row>
    <row r="290" ht="12.75">
      <c r="D290" s="293"/>
    </row>
    <row r="291" ht="12.75">
      <c r="D291" s="293"/>
    </row>
    <row r="292" ht="12.75">
      <c r="D292" s="293"/>
    </row>
    <row r="293" ht="12.75">
      <c r="D293" s="293"/>
    </row>
    <row r="294" ht="12.75">
      <c r="D294" s="293"/>
    </row>
    <row r="295" ht="12.75">
      <c r="D295" s="293"/>
    </row>
    <row r="296" ht="12.75">
      <c r="D296" s="293"/>
    </row>
    <row r="297" ht="12.75">
      <c r="D297" s="293"/>
    </row>
    <row r="298" ht="12.75">
      <c r="D298" s="293"/>
    </row>
    <row r="299" ht="12.75">
      <c r="D299" s="293"/>
    </row>
    <row r="300" ht="12.75">
      <c r="D300" s="293"/>
    </row>
    <row r="301" ht="12.75">
      <c r="D301" s="293"/>
    </row>
    <row r="302" ht="12.75">
      <c r="D302" s="293"/>
    </row>
    <row r="303" ht="12.75">
      <c r="D303" s="293"/>
    </row>
    <row r="304" ht="12.75">
      <c r="D304" s="293"/>
    </row>
    <row r="305" ht="12.75">
      <c r="D305" s="293"/>
    </row>
    <row r="306" ht="12.75">
      <c r="D306" s="293"/>
    </row>
    <row r="307" ht="12.75">
      <c r="D307" s="293"/>
    </row>
    <row r="308" ht="12.75">
      <c r="D308" s="293"/>
    </row>
    <row r="309" ht="12.75">
      <c r="D309" s="293"/>
    </row>
    <row r="310" ht="12.75">
      <c r="D310" s="293"/>
    </row>
    <row r="311" ht="12.75">
      <c r="D311" s="293"/>
    </row>
    <row r="312" ht="12.75">
      <c r="D312" s="293"/>
    </row>
    <row r="313" ht="12.75">
      <c r="D313" s="293"/>
    </row>
    <row r="314" ht="12.75">
      <c r="D314" s="293"/>
    </row>
    <row r="315" ht="12.75">
      <c r="D315" s="293"/>
    </row>
    <row r="316" ht="12.75">
      <c r="D316" s="293"/>
    </row>
    <row r="317" ht="12.75">
      <c r="D317" s="293"/>
    </row>
    <row r="318" ht="12.75">
      <c r="D318" s="293"/>
    </row>
    <row r="319" ht="12.75">
      <c r="D319" s="293"/>
    </row>
    <row r="320" ht="12.75">
      <c r="D320" s="293"/>
    </row>
    <row r="321" ht="12.75">
      <c r="D321" s="293"/>
    </row>
    <row r="322" ht="12.75">
      <c r="D322" s="293"/>
    </row>
    <row r="323" ht="12.75">
      <c r="D323" s="293"/>
    </row>
    <row r="324" ht="12.75">
      <c r="D324" s="293"/>
    </row>
    <row r="325" ht="12.75">
      <c r="D325" s="293"/>
    </row>
    <row r="326" ht="12.75">
      <c r="D326" s="293"/>
    </row>
    <row r="327" ht="12.75">
      <c r="D327" s="293"/>
    </row>
    <row r="328" ht="12.75">
      <c r="D328" s="293"/>
    </row>
    <row r="329" ht="12.75">
      <c r="D329" s="293"/>
    </row>
    <row r="330" ht="12.75">
      <c r="D330" s="293"/>
    </row>
    <row r="331" ht="12.75">
      <c r="D331" s="293"/>
    </row>
    <row r="332" ht="12.75">
      <c r="D332" s="293"/>
    </row>
    <row r="333" ht="12.75">
      <c r="D333" s="293"/>
    </row>
    <row r="334" ht="12.75">
      <c r="D334" s="293"/>
    </row>
    <row r="335" ht="12.75">
      <c r="D335" s="293"/>
    </row>
    <row r="336" ht="12.75">
      <c r="D336" s="293"/>
    </row>
    <row r="337" ht="12.75">
      <c r="D337" s="293"/>
    </row>
    <row r="338" ht="12.75">
      <c r="D338" s="293"/>
    </row>
    <row r="339" ht="12.75">
      <c r="D339" s="293"/>
    </row>
    <row r="340" ht="12.75">
      <c r="D340" s="293"/>
    </row>
    <row r="341" ht="12.75">
      <c r="D341" s="293"/>
    </row>
    <row r="342" ht="12.75">
      <c r="D342" s="293"/>
    </row>
    <row r="343" ht="12.75">
      <c r="D343" s="293"/>
    </row>
    <row r="344" ht="12.75">
      <c r="D344" s="293"/>
    </row>
    <row r="345" ht="12.75">
      <c r="D345" s="293"/>
    </row>
    <row r="346" ht="12.75">
      <c r="D346" s="293"/>
    </row>
    <row r="347" ht="12.75">
      <c r="D347" s="293"/>
    </row>
    <row r="348" ht="12.75">
      <c r="D348" s="293"/>
    </row>
    <row r="349" ht="12.75">
      <c r="D349" s="293"/>
    </row>
    <row r="350" ht="12.75">
      <c r="D350" s="293"/>
    </row>
    <row r="351" ht="12.75">
      <c r="D351" s="293"/>
    </row>
    <row r="352" ht="12.75">
      <c r="D352" s="293"/>
    </row>
    <row r="353" ht="12.75">
      <c r="D353" s="293"/>
    </row>
    <row r="354" ht="12.75">
      <c r="D354" s="293"/>
    </row>
    <row r="355" ht="12.75">
      <c r="D355" s="293"/>
    </row>
    <row r="356" ht="12.75">
      <c r="D356" s="293"/>
    </row>
    <row r="357" ht="12.75">
      <c r="D357" s="293"/>
    </row>
    <row r="358" ht="12.75">
      <c r="D358" s="293"/>
    </row>
    <row r="359" ht="12.75">
      <c r="D359" s="293"/>
    </row>
    <row r="360" ht="12.75">
      <c r="D360" s="293"/>
    </row>
    <row r="361" ht="12.75">
      <c r="D361" s="293"/>
    </row>
    <row r="362" ht="12.75">
      <c r="D362" s="293"/>
    </row>
    <row r="363" ht="12.75">
      <c r="D363" s="293"/>
    </row>
    <row r="364" ht="12.75">
      <c r="D364" s="293"/>
    </row>
    <row r="365" ht="12.75">
      <c r="D365" s="293"/>
    </row>
    <row r="366" ht="12.75">
      <c r="D366" s="293"/>
    </row>
    <row r="367" ht="12.75">
      <c r="D367" s="293"/>
    </row>
    <row r="368" ht="12.75">
      <c r="D368" s="293"/>
    </row>
    <row r="369" ht="12.75">
      <c r="D369" s="293"/>
    </row>
    <row r="370" ht="12.75">
      <c r="D370" s="293"/>
    </row>
    <row r="371" ht="12.75">
      <c r="D371" s="293"/>
    </row>
    <row r="372" ht="12.75">
      <c r="D372" s="293"/>
    </row>
    <row r="373" ht="12.75">
      <c r="D373" s="293"/>
    </row>
    <row r="374" ht="12.75">
      <c r="D374" s="293"/>
    </row>
    <row r="375" ht="12.75">
      <c r="D375" s="293"/>
    </row>
    <row r="376" ht="12.75">
      <c r="D376" s="293"/>
    </row>
    <row r="377" ht="12.75">
      <c r="D377" s="293"/>
    </row>
    <row r="378" ht="12.75">
      <c r="D378" s="293"/>
    </row>
    <row r="379" ht="12.75">
      <c r="D379" s="293"/>
    </row>
    <row r="380" ht="12.75">
      <c r="D380" s="293"/>
    </row>
    <row r="381" ht="12.75">
      <c r="D381" s="293"/>
    </row>
    <row r="382" ht="12.75">
      <c r="D382" s="293"/>
    </row>
    <row r="383" ht="12.75">
      <c r="D383" s="293"/>
    </row>
    <row r="384" ht="12.75">
      <c r="D384" s="293"/>
    </row>
    <row r="385" ht="12.75">
      <c r="D385" s="293"/>
    </row>
    <row r="386" ht="12.75">
      <c r="D386" s="293"/>
    </row>
    <row r="387" ht="12.75">
      <c r="D387" s="293"/>
    </row>
    <row r="388" ht="12.75">
      <c r="D388" s="293"/>
    </row>
    <row r="389" ht="12.75">
      <c r="D389" s="293"/>
    </row>
    <row r="390" ht="12.75">
      <c r="D390" s="293"/>
    </row>
    <row r="391" ht="12.75">
      <c r="D391" s="293"/>
    </row>
    <row r="392" ht="12.75">
      <c r="D392" s="293"/>
    </row>
    <row r="393" ht="12.75">
      <c r="D393" s="293"/>
    </row>
    <row r="394" ht="12.75">
      <c r="D394" s="293"/>
    </row>
    <row r="395" ht="12.75">
      <c r="D395" s="293"/>
    </row>
    <row r="396" ht="12.75">
      <c r="D396" s="293"/>
    </row>
    <row r="397" ht="12.75">
      <c r="D397" s="293"/>
    </row>
    <row r="398" ht="12.75">
      <c r="D398" s="293"/>
    </row>
    <row r="399" ht="12.75">
      <c r="D399" s="293"/>
    </row>
    <row r="400" ht="12.75">
      <c r="D400" s="293"/>
    </row>
    <row r="401" ht="12.75">
      <c r="D401" s="293"/>
    </row>
    <row r="402" ht="12.75">
      <c r="D402" s="293"/>
    </row>
    <row r="403" ht="12.75">
      <c r="D403" s="293"/>
    </row>
    <row r="404" ht="12.75">
      <c r="D404" s="293"/>
    </row>
    <row r="405" ht="12.75">
      <c r="D405" s="293"/>
    </row>
    <row r="406" ht="12.75">
      <c r="D406" s="293"/>
    </row>
    <row r="407" ht="12.75">
      <c r="D407" s="293"/>
    </row>
    <row r="408" ht="12.75">
      <c r="D408" s="293"/>
    </row>
    <row r="409" ht="12.75">
      <c r="D409" s="293"/>
    </row>
    <row r="410" ht="12.75">
      <c r="D410" s="293"/>
    </row>
    <row r="411" ht="12.75">
      <c r="D411" s="293"/>
    </row>
    <row r="412" ht="12.75">
      <c r="D412" s="293"/>
    </row>
    <row r="413" ht="12.75">
      <c r="D413" s="293"/>
    </row>
    <row r="414" ht="12.75">
      <c r="D414" s="293"/>
    </row>
    <row r="415" ht="12.75">
      <c r="D415" s="293"/>
    </row>
    <row r="416" ht="12.75">
      <c r="D416" s="293"/>
    </row>
    <row r="417" ht="12.75">
      <c r="D417" s="293"/>
    </row>
    <row r="418" ht="12.75">
      <c r="D418" s="293"/>
    </row>
    <row r="419" ht="12.75">
      <c r="D419" s="293"/>
    </row>
    <row r="420" ht="12.75">
      <c r="D420" s="293"/>
    </row>
    <row r="421" ht="12.75">
      <c r="D421" s="293"/>
    </row>
    <row r="422" ht="12.75">
      <c r="D422" s="293"/>
    </row>
    <row r="423" ht="12.75">
      <c r="D423" s="293"/>
    </row>
    <row r="424" ht="12.75">
      <c r="D424" s="293"/>
    </row>
    <row r="425" ht="12.75">
      <c r="D425" s="293"/>
    </row>
    <row r="426" ht="12.75">
      <c r="D426" s="293"/>
    </row>
    <row r="427" ht="12.75">
      <c r="D427" s="293"/>
    </row>
    <row r="428" ht="12.75">
      <c r="D428" s="293"/>
    </row>
    <row r="429" ht="12.75">
      <c r="D429" s="293"/>
    </row>
    <row r="430" ht="12.75">
      <c r="D430" s="293"/>
    </row>
    <row r="431" ht="12.75">
      <c r="D431" s="293"/>
    </row>
    <row r="432" ht="12.75">
      <c r="D432" s="293"/>
    </row>
    <row r="433" ht="12.75">
      <c r="D433" s="293"/>
    </row>
    <row r="434" ht="12.75">
      <c r="D434" s="293"/>
    </row>
    <row r="435" ht="12.75">
      <c r="D435" s="293"/>
    </row>
    <row r="436" ht="12.75">
      <c r="D436" s="293"/>
    </row>
    <row r="437" ht="12.75">
      <c r="D437" s="293"/>
    </row>
    <row r="438" ht="12.75">
      <c r="D438" s="293"/>
    </row>
    <row r="439" ht="12.75">
      <c r="D439" s="293"/>
    </row>
    <row r="440" ht="12.75">
      <c r="D440" s="293"/>
    </row>
    <row r="441" ht="12.75">
      <c r="D441" s="293"/>
    </row>
    <row r="442" ht="12.75">
      <c r="D442" s="293"/>
    </row>
    <row r="443" ht="12.75">
      <c r="D443" s="293"/>
    </row>
    <row r="444" ht="12.75">
      <c r="D444" s="293"/>
    </row>
    <row r="445" ht="12.75">
      <c r="D445" s="293"/>
    </row>
    <row r="446" ht="12.75">
      <c r="D446" s="293"/>
    </row>
    <row r="447" ht="12.75">
      <c r="D447" s="293"/>
    </row>
    <row r="448" ht="12.75">
      <c r="D448" s="293"/>
    </row>
    <row r="449" ht="12.75">
      <c r="D449" s="293"/>
    </row>
    <row r="450" ht="12.75">
      <c r="D450" s="293"/>
    </row>
    <row r="451" ht="12.75">
      <c r="D451" s="293"/>
    </row>
    <row r="452" ht="12.75">
      <c r="D452" s="293"/>
    </row>
    <row r="453" ht="12.75">
      <c r="D453" s="293"/>
    </row>
    <row r="454" ht="12.75">
      <c r="D454" s="293"/>
    </row>
    <row r="455" ht="12.75">
      <c r="D455" s="293"/>
    </row>
    <row r="456" ht="12.75">
      <c r="D456" s="293"/>
    </row>
    <row r="457" ht="12.75">
      <c r="D457" s="293"/>
    </row>
    <row r="458" ht="12.75">
      <c r="D458" s="293"/>
    </row>
    <row r="459" ht="12.75">
      <c r="D459" s="293"/>
    </row>
    <row r="460" ht="12.75">
      <c r="D460" s="293"/>
    </row>
    <row r="461" ht="12.75">
      <c r="D461" s="293"/>
    </row>
    <row r="462" ht="12.75">
      <c r="D462" s="293"/>
    </row>
    <row r="463" ht="12.75">
      <c r="D463" s="293"/>
    </row>
    <row r="464" ht="12.75">
      <c r="D464" s="293"/>
    </row>
    <row r="465" ht="12.75">
      <c r="D465" s="293"/>
    </row>
    <row r="466" ht="12.75">
      <c r="D466" s="293"/>
    </row>
    <row r="467" ht="12.75">
      <c r="D467" s="293"/>
    </row>
    <row r="468" ht="12.75">
      <c r="D468" s="293"/>
    </row>
    <row r="469" ht="12.75">
      <c r="D469" s="293"/>
    </row>
    <row r="470" ht="12.75">
      <c r="D470" s="293"/>
    </row>
    <row r="471" ht="12.75">
      <c r="D471" s="293"/>
    </row>
    <row r="472" ht="12.75">
      <c r="D472" s="293"/>
    </row>
    <row r="473" ht="12.75">
      <c r="D473" s="293"/>
    </row>
    <row r="474" ht="12.75">
      <c r="D474" s="293"/>
    </row>
    <row r="475" ht="12.75">
      <c r="D475" s="293"/>
    </row>
    <row r="476" ht="12.75">
      <c r="D476" s="293"/>
    </row>
    <row r="477" ht="12.75">
      <c r="D477" s="293"/>
    </row>
    <row r="478" ht="12.75">
      <c r="D478" s="293"/>
    </row>
    <row r="479" ht="12.75">
      <c r="D479" s="293"/>
    </row>
    <row r="480" ht="12.75">
      <c r="D480" s="293"/>
    </row>
    <row r="481" ht="12.75">
      <c r="D481" s="293"/>
    </row>
    <row r="482" ht="12.75">
      <c r="D482" s="293"/>
    </row>
    <row r="483" ht="12.75">
      <c r="D483" s="293"/>
    </row>
    <row r="484" ht="12.75">
      <c r="D484" s="293"/>
    </row>
    <row r="485" ht="12.75">
      <c r="D485" s="293"/>
    </row>
    <row r="486" ht="12.75">
      <c r="D486" s="293"/>
    </row>
    <row r="487" ht="12.75">
      <c r="D487" s="293"/>
    </row>
    <row r="488" ht="12.75">
      <c r="D488" s="293"/>
    </row>
    <row r="489" ht="12.75">
      <c r="D489" s="293"/>
    </row>
    <row r="490" ht="12.75">
      <c r="D490" s="293"/>
    </row>
    <row r="491" ht="12.75">
      <c r="D491" s="293"/>
    </row>
    <row r="492" ht="12.75">
      <c r="D492" s="293"/>
    </row>
    <row r="493" ht="12.75">
      <c r="D493" s="293"/>
    </row>
    <row r="494" ht="12.75">
      <c r="D494" s="293"/>
    </row>
    <row r="495" ht="12.75">
      <c r="D495" s="293"/>
    </row>
    <row r="496" ht="12.75">
      <c r="D496" s="293"/>
    </row>
    <row r="497" ht="12.75">
      <c r="D497" s="293"/>
    </row>
    <row r="498" ht="12.75">
      <c r="D498" s="293"/>
    </row>
    <row r="499" ht="12.75">
      <c r="D499" s="293"/>
    </row>
    <row r="500" ht="12.75">
      <c r="D500" s="293"/>
    </row>
    <row r="501" ht="12.75">
      <c r="D501" s="293"/>
    </row>
    <row r="502" ht="12.75">
      <c r="D502" s="293"/>
    </row>
    <row r="503" ht="12.75">
      <c r="D503" s="293"/>
    </row>
    <row r="504" ht="12.75">
      <c r="D504" s="293"/>
    </row>
    <row r="505" ht="12.75">
      <c r="D505" s="293"/>
    </row>
    <row r="506" ht="12.75">
      <c r="D506" s="293"/>
    </row>
    <row r="507" ht="12.75">
      <c r="D507" s="293"/>
    </row>
    <row r="508" ht="12.75">
      <c r="D508" s="293"/>
    </row>
    <row r="509" ht="12.75">
      <c r="D509" s="293"/>
    </row>
    <row r="510" ht="12.75">
      <c r="D510" s="293"/>
    </row>
    <row r="511" ht="12.75">
      <c r="D511" s="293"/>
    </row>
    <row r="512" ht="12.75">
      <c r="D512" s="293"/>
    </row>
    <row r="513" ht="12.75">
      <c r="D513" s="293"/>
    </row>
    <row r="514" ht="12.75">
      <c r="D514" s="293"/>
    </row>
    <row r="515" ht="12.75">
      <c r="D515" s="293"/>
    </row>
    <row r="516" ht="12.75">
      <c r="D516" s="293"/>
    </row>
    <row r="517" ht="12.75">
      <c r="D517" s="293"/>
    </row>
    <row r="518" ht="12.75">
      <c r="D518" s="293"/>
    </row>
    <row r="519" ht="12.75">
      <c r="D519" s="293"/>
    </row>
    <row r="520" ht="12.75">
      <c r="D520" s="293"/>
    </row>
    <row r="521" ht="12.75">
      <c r="D521" s="293"/>
    </row>
    <row r="522" ht="12.75">
      <c r="D522" s="293"/>
    </row>
    <row r="523" ht="12.75">
      <c r="D523" s="293"/>
    </row>
    <row r="524" ht="12.75">
      <c r="D524" s="293"/>
    </row>
    <row r="525" ht="12.75">
      <c r="D525" s="293"/>
    </row>
    <row r="526" ht="12.75">
      <c r="D526" s="293"/>
    </row>
    <row r="527" ht="12.75">
      <c r="D527" s="293"/>
    </row>
    <row r="528" ht="12.75">
      <c r="D528" s="293"/>
    </row>
    <row r="529" ht="12.75">
      <c r="D529" s="293"/>
    </row>
    <row r="530" ht="12.75">
      <c r="D530" s="293"/>
    </row>
    <row r="531" ht="12.75">
      <c r="D531" s="293"/>
    </row>
    <row r="532" ht="12.75">
      <c r="D532" s="293"/>
    </row>
    <row r="533" ht="12.75">
      <c r="D533" s="293"/>
    </row>
    <row r="534" ht="12.75">
      <c r="D534" s="293"/>
    </row>
    <row r="535" ht="12.75">
      <c r="D535" s="293"/>
    </row>
    <row r="536" ht="12.75">
      <c r="D536" s="293"/>
    </row>
    <row r="537" ht="12.75">
      <c r="D537" s="293"/>
    </row>
    <row r="538" ht="12.75">
      <c r="D538" s="293"/>
    </row>
    <row r="539" ht="12.75">
      <c r="D539" s="293"/>
    </row>
    <row r="540" ht="12.75">
      <c r="D540" s="293"/>
    </row>
    <row r="541" ht="12.75">
      <c r="D541" s="293"/>
    </row>
    <row r="542" ht="12.75">
      <c r="D542" s="293"/>
    </row>
    <row r="543" ht="12.75">
      <c r="D543" s="293"/>
    </row>
    <row r="544" ht="12.75">
      <c r="D544" s="293"/>
    </row>
    <row r="545" ht="12.75">
      <c r="D545" s="293"/>
    </row>
    <row r="546" ht="12.75">
      <c r="D546" s="293"/>
    </row>
  </sheetData>
  <sheetProtection/>
  <mergeCells count="11">
    <mergeCell ref="A3:D3"/>
    <mergeCell ref="A4:J4"/>
    <mergeCell ref="A5:J5"/>
    <mergeCell ref="A6:J6"/>
    <mergeCell ref="A61:J61"/>
    <mergeCell ref="H12:J12"/>
    <mergeCell ref="D12:F12"/>
    <mergeCell ref="D10:F10"/>
    <mergeCell ref="H10:J10"/>
    <mergeCell ref="A7:J7"/>
    <mergeCell ref="A8:J8"/>
  </mergeCells>
  <hyperlinks>
    <hyperlink ref="B2" r:id="rId1" display="http://www.smrhrgroup.com/"/>
  </hyperlinks>
  <printOptions horizontalCentered="1"/>
  <pageMargins left="0" right="0.03937007874015748" top="0.35433070866141736" bottom="0.31496062992125984" header="0.5118110236220472" footer="0.5118110236220472"/>
  <pageSetup horizontalDpi="600" verticalDpi="600" orientation="portrait" paperSize="9" scale="73" r:id="rId3"/>
  <headerFooter alignWithMargins="0">
    <oddFooter>&amp;L&amp;"Arial,Italic"&amp;8&amp;D&amp;C&amp;"Arial,Italic"&amp;8Page &amp;P&amp;R&amp;"Arial,Italic"&amp;8&amp;F-&amp;A</oddFooter>
  </headerFooter>
  <drawing r:id="rId2"/>
</worksheet>
</file>

<file path=xl/worksheets/sheet2.xml><?xml version="1.0" encoding="utf-8"?>
<worksheet xmlns="http://schemas.openxmlformats.org/spreadsheetml/2006/main" xmlns:r="http://schemas.openxmlformats.org/officeDocument/2006/relationships">
  <dimension ref="A1:IV91"/>
  <sheetViews>
    <sheetView view="pageBreakPreview" zoomScaleSheetLayoutView="100" zoomScalePageLayoutView="0" workbookViewId="0" topLeftCell="A1">
      <selection activeCell="D67" sqref="D67"/>
    </sheetView>
  </sheetViews>
  <sheetFormatPr defaultColWidth="9.140625" defaultRowHeight="12.75"/>
  <cols>
    <col min="1" max="1" width="16.57421875" style="5" customWidth="1"/>
    <col min="2" max="2" width="10.140625" style="5" customWidth="1"/>
    <col min="3" max="3" width="18.7109375" style="5" customWidth="1"/>
    <col min="4" max="4" width="16.7109375" style="8" customWidth="1"/>
    <col min="5" max="5" width="4.00390625" style="5" customWidth="1"/>
    <col min="6" max="6" width="18.28125" style="17" customWidth="1"/>
    <col min="7" max="7" width="11.28125" style="5" hidden="1" customWidth="1"/>
    <col min="8" max="8" width="10.421875" style="5" hidden="1" customWidth="1"/>
    <col min="9" max="9" width="11.28125" style="5" hidden="1" customWidth="1"/>
    <col min="10" max="10" width="9.140625" style="5" hidden="1" customWidth="1"/>
    <col min="11" max="11" width="10.7109375" style="5" customWidth="1"/>
    <col min="12" max="16384" width="9.140625" style="5" customWidth="1"/>
  </cols>
  <sheetData>
    <row r="1" spans="1:7" ht="42.75" customHeight="1">
      <c r="A1" s="1"/>
      <c r="D1" s="399" t="s">
        <v>63</v>
      </c>
      <c r="E1" s="399"/>
      <c r="F1" s="399"/>
      <c r="G1" s="399"/>
    </row>
    <row r="2" spans="1:4" ht="15.75" customHeight="1">
      <c r="A2" s="615"/>
      <c r="B2" s="615"/>
      <c r="C2" s="615"/>
      <c r="D2" s="615"/>
    </row>
    <row r="3" spans="1:256" ht="15.75" customHeight="1">
      <c r="A3" s="451" t="s">
        <v>216</v>
      </c>
      <c r="B3" s="452" t="s">
        <v>217</v>
      </c>
      <c r="C3" s="451"/>
      <c r="D3" s="380"/>
      <c r="E3" s="378"/>
      <c r="F3" s="379"/>
      <c r="G3" s="378"/>
      <c r="H3" s="380"/>
      <c r="I3" s="378"/>
      <c r="J3" s="379"/>
      <c r="K3" s="378"/>
      <c r="L3" s="380"/>
      <c r="M3" s="378"/>
      <c r="N3" s="379"/>
      <c r="O3" s="378"/>
      <c r="P3" s="380"/>
      <c r="Q3" s="378"/>
      <c r="R3" s="379"/>
      <c r="S3" s="378"/>
      <c r="T3" s="380"/>
      <c r="U3" s="378"/>
      <c r="V3" s="379"/>
      <c r="W3" s="378"/>
      <c r="X3" s="380"/>
      <c r="Y3" s="378"/>
      <c r="Z3" s="379"/>
      <c r="AA3" s="378"/>
      <c r="AB3" s="380"/>
      <c r="AC3" s="378"/>
      <c r="AD3" s="379"/>
      <c r="AE3" s="378"/>
      <c r="AF3" s="380"/>
      <c r="AG3" s="378"/>
      <c r="AH3" s="379"/>
      <c r="AI3" s="378"/>
      <c r="AJ3" s="380"/>
      <c r="AK3" s="378"/>
      <c r="AL3" s="379"/>
      <c r="AM3" s="378"/>
      <c r="AN3" s="380"/>
      <c r="AO3" s="378"/>
      <c r="AP3" s="379"/>
      <c r="AQ3" s="378"/>
      <c r="AR3" s="380"/>
      <c r="AS3" s="378"/>
      <c r="AT3" s="379"/>
      <c r="AU3" s="378"/>
      <c r="AV3" s="380"/>
      <c r="AW3" s="378"/>
      <c r="AX3" s="379"/>
      <c r="AY3" s="378"/>
      <c r="AZ3" s="380"/>
      <c r="BA3" s="378"/>
      <c r="BB3" s="379"/>
      <c r="BC3" s="378"/>
      <c r="BD3" s="380"/>
      <c r="BE3" s="378"/>
      <c r="BF3" s="379"/>
      <c r="BG3" s="378"/>
      <c r="BH3" s="380"/>
      <c r="BI3" s="378"/>
      <c r="BJ3" s="379"/>
      <c r="BK3" s="378"/>
      <c r="BL3" s="380"/>
      <c r="BM3" s="378"/>
      <c r="BN3" s="379"/>
      <c r="BO3" s="378"/>
      <c r="BP3" s="380"/>
      <c r="BQ3" s="378"/>
      <c r="BR3" s="379"/>
      <c r="BS3" s="378"/>
      <c r="BT3" s="380"/>
      <c r="BU3" s="378"/>
      <c r="BV3" s="379"/>
      <c r="BW3" s="378"/>
      <c r="BX3" s="380"/>
      <c r="BY3" s="378"/>
      <c r="BZ3" s="379"/>
      <c r="CA3" s="378"/>
      <c r="CB3" s="380"/>
      <c r="CC3" s="378"/>
      <c r="CD3" s="379"/>
      <c r="CE3" s="378"/>
      <c r="CF3" s="380"/>
      <c r="CG3" s="378"/>
      <c r="CH3" s="379"/>
      <c r="CI3" s="378"/>
      <c r="CJ3" s="380"/>
      <c r="CK3" s="378"/>
      <c r="CL3" s="379"/>
      <c r="CM3" s="378"/>
      <c r="CN3" s="380"/>
      <c r="CO3" s="378"/>
      <c r="CP3" s="379"/>
      <c r="CQ3" s="378"/>
      <c r="CR3" s="380"/>
      <c r="CS3" s="378"/>
      <c r="CT3" s="379"/>
      <c r="CU3" s="378"/>
      <c r="CV3" s="380"/>
      <c r="CW3" s="378"/>
      <c r="CX3" s="379"/>
      <c r="CY3" s="378"/>
      <c r="CZ3" s="380"/>
      <c r="DA3" s="378"/>
      <c r="DB3" s="379"/>
      <c r="DC3" s="378"/>
      <c r="DD3" s="380"/>
      <c r="DE3" s="378"/>
      <c r="DF3" s="379"/>
      <c r="DG3" s="378"/>
      <c r="DH3" s="380"/>
      <c r="DI3" s="378"/>
      <c r="DJ3" s="379"/>
      <c r="DK3" s="378"/>
      <c r="DL3" s="380"/>
      <c r="DM3" s="378"/>
      <c r="DN3" s="379"/>
      <c r="DO3" s="378"/>
      <c r="DP3" s="380"/>
      <c r="DQ3" s="378"/>
      <c r="DR3" s="379"/>
      <c r="DS3" s="378"/>
      <c r="DT3" s="380"/>
      <c r="DU3" s="378"/>
      <c r="DV3" s="379"/>
      <c r="DW3" s="378"/>
      <c r="DX3" s="380"/>
      <c r="DY3" s="378"/>
      <c r="DZ3" s="379"/>
      <c r="EA3" s="378"/>
      <c r="EB3" s="380"/>
      <c r="EC3" s="378"/>
      <c r="ED3" s="379"/>
      <c r="EE3" s="378"/>
      <c r="EF3" s="380"/>
      <c r="EG3" s="378"/>
      <c r="EH3" s="379"/>
      <c r="EI3" s="378"/>
      <c r="EJ3" s="380"/>
      <c r="EK3" s="378"/>
      <c r="EL3" s="379"/>
      <c r="EM3" s="378"/>
      <c r="EN3" s="380"/>
      <c r="EO3" s="378"/>
      <c r="EP3" s="379"/>
      <c r="EQ3" s="378"/>
      <c r="ER3" s="380"/>
      <c r="ES3" s="378"/>
      <c r="ET3" s="379"/>
      <c r="EU3" s="378"/>
      <c r="EV3" s="380"/>
      <c r="EW3" s="378"/>
      <c r="EX3" s="379"/>
      <c r="EY3" s="378"/>
      <c r="EZ3" s="380"/>
      <c r="FA3" s="378"/>
      <c r="FB3" s="379"/>
      <c r="FC3" s="378"/>
      <c r="FD3" s="380"/>
      <c r="FE3" s="378"/>
      <c r="FF3" s="379"/>
      <c r="FG3" s="378"/>
      <c r="FH3" s="380"/>
      <c r="FI3" s="378"/>
      <c r="FJ3" s="379"/>
      <c r="FK3" s="378"/>
      <c r="FL3" s="380"/>
      <c r="FM3" s="378"/>
      <c r="FN3" s="379"/>
      <c r="FO3" s="378"/>
      <c r="FP3" s="380"/>
      <c r="FQ3" s="378"/>
      <c r="FR3" s="379"/>
      <c r="FS3" s="378"/>
      <c r="FT3" s="380"/>
      <c r="FU3" s="378"/>
      <c r="FV3" s="379"/>
      <c r="FW3" s="378"/>
      <c r="FX3" s="380"/>
      <c r="FY3" s="378"/>
      <c r="FZ3" s="379"/>
      <c r="GA3" s="378"/>
      <c r="GB3" s="380"/>
      <c r="GC3" s="378"/>
      <c r="GD3" s="379"/>
      <c r="GE3" s="378"/>
      <c r="GF3" s="380"/>
      <c r="GG3" s="378"/>
      <c r="GH3" s="379"/>
      <c r="GI3" s="378"/>
      <c r="GJ3" s="380"/>
      <c r="GK3" s="378"/>
      <c r="GL3" s="379"/>
      <c r="GM3" s="378"/>
      <c r="GN3" s="380"/>
      <c r="GO3" s="378"/>
      <c r="GP3" s="379"/>
      <c r="GQ3" s="378"/>
      <c r="GR3" s="380"/>
      <c r="GS3" s="378"/>
      <c r="GT3" s="379"/>
      <c r="GU3" s="378"/>
      <c r="GV3" s="380"/>
      <c r="GW3" s="378"/>
      <c r="GX3" s="379"/>
      <c r="GY3" s="378"/>
      <c r="GZ3" s="380"/>
      <c r="HA3" s="378"/>
      <c r="HB3" s="379"/>
      <c r="HC3" s="378"/>
      <c r="HD3" s="380"/>
      <c r="HE3" s="378"/>
      <c r="HF3" s="379"/>
      <c r="HG3" s="378"/>
      <c r="HH3" s="380"/>
      <c r="HI3" s="378"/>
      <c r="HJ3" s="379"/>
      <c r="HK3" s="378"/>
      <c r="HL3" s="380"/>
      <c r="HM3" s="378"/>
      <c r="HN3" s="379"/>
      <c r="HO3" s="378"/>
      <c r="HP3" s="380"/>
      <c r="HQ3" s="378"/>
      <c r="HR3" s="379"/>
      <c r="HS3" s="378"/>
      <c r="HT3" s="380"/>
      <c r="HU3" s="378"/>
      <c r="HV3" s="379"/>
      <c r="HW3" s="378"/>
      <c r="HX3" s="380"/>
      <c r="HY3" s="378"/>
      <c r="HZ3" s="379"/>
      <c r="IA3" s="378"/>
      <c r="IB3" s="380"/>
      <c r="IC3" s="378"/>
      <c r="ID3" s="379"/>
      <c r="IE3" s="378"/>
      <c r="IF3" s="380"/>
      <c r="IG3" s="378"/>
      <c r="IH3" s="379"/>
      <c r="II3" s="378"/>
      <c r="IJ3" s="380"/>
      <c r="IK3" s="378"/>
      <c r="IL3" s="379"/>
      <c r="IM3" s="378"/>
      <c r="IN3" s="380"/>
      <c r="IO3" s="378"/>
      <c r="IP3" s="379"/>
      <c r="IQ3" s="378"/>
      <c r="IR3" s="380"/>
      <c r="IS3" s="378"/>
      <c r="IT3" s="379"/>
      <c r="IU3" s="378"/>
      <c r="IV3" s="380"/>
    </row>
    <row r="4" spans="1:256" ht="15.75" customHeight="1">
      <c r="A4" s="378"/>
      <c r="B4" s="379"/>
      <c r="C4" s="378"/>
      <c r="D4" s="380"/>
      <c r="E4" s="378"/>
      <c r="F4" s="379"/>
      <c r="G4" s="378"/>
      <c r="H4" s="380"/>
      <c r="I4" s="378"/>
      <c r="J4" s="379"/>
      <c r="K4" s="378"/>
      <c r="L4" s="380"/>
      <c r="M4" s="378"/>
      <c r="N4" s="379"/>
      <c r="O4" s="378"/>
      <c r="P4" s="380"/>
      <c r="Q4" s="378"/>
      <c r="R4" s="379"/>
      <c r="S4" s="378"/>
      <c r="T4" s="380"/>
      <c r="U4" s="378"/>
      <c r="V4" s="379"/>
      <c r="W4" s="378"/>
      <c r="X4" s="380"/>
      <c r="Y4" s="378"/>
      <c r="Z4" s="379"/>
      <c r="AA4" s="378"/>
      <c r="AB4" s="380"/>
      <c r="AC4" s="378"/>
      <c r="AD4" s="379"/>
      <c r="AE4" s="378"/>
      <c r="AF4" s="380"/>
      <c r="AG4" s="378"/>
      <c r="AH4" s="379"/>
      <c r="AI4" s="378"/>
      <c r="AJ4" s="380"/>
      <c r="AK4" s="378"/>
      <c r="AL4" s="379"/>
      <c r="AM4" s="378"/>
      <c r="AN4" s="380"/>
      <c r="AO4" s="378"/>
      <c r="AP4" s="379"/>
      <c r="AQ4" s="378"/>
      <c r="AR4" s="380"/>
      <c r="AS4" s="378"/>
      <c r="AT4" s="379"/>
      <c r="AU4" s="378"/>
      <c r="AV4" s="380"/>
      <c r="AW4" s="378"/>
      <c r="AX4" s="379"/>
      <c r="AY4" s="378"/>
      <c r="AZ4" s="380"/>
      <c r="BA4" s="378"/>
      <c r="BB4" s="379"/>
      <c r="BC4" s="378"/>
      <c r="BD4" s="380"/>
      <c r="BE4" s="378"/>
      <c r="BF4" s="379"/>
      <c r="BG4" s="378"/>
      <c r="BH4" s="380"/>
      <c r="BI4" s="378"/>
      <c r="BJ4" s="379"/>
      <c r="BK4" s="378"/>
      <c r="BL4" s="380"/>
      <c r="BM4" s="378"/>
      <c r="BN4" s="379"/>
      <c r="BO4" s="378"/>
      <c r="BP4" s="380"/>
      <c r="BQ4" s="378"/>
      <c r="BR4" s="379"/>
      <c r="BS4" s="378"/>
      <c r="BT4" s="380"/>
      <c r="BU4" s="378"/>
      <c r="BV4" s="379"/>
      <c r="BW4" s="378"/>
      <c r="BX4" s="380"/>
      <c r="BY4" s="378"/>
      <c r="BZ4" s="379"/>
      <c r="CA4" s="378"/>
      <c r="CB4" s="380"/>
      <c r="CC4" s="378"/>
      <c r="CD4" s="379"/>
      <c r="CE4" s="378"/>
      <c r="CF4" s="380"/>
      <c r="CG4" s="378"/>
      <c r="CH4" s="379"/>
      <c r="CI4" s="378"/>
      <c r="CJ4" s="380"/>
      <c r="CK4" s="378"/>
      <c r="CL4" s="379"/>
      <c r="CM4" s="378"/>
      <c r="CN4" s="380"/>
      <c r="CO4" s="378"/>
      <c r="CP4" s="379"/>
      <c r="CQ4" s="378"/>
      <c r="CR4" s="380"/>
      <c r="CS4" s="378"/>
      <c r="CT4" s="379"/>
      <c r="CU4" s="378"/>
      <c r="CV4" s="380"/>
      <c r="CW4" s="378"/>
      <c r="CX4" s="379"/>
      <c r="CY4" s="378"/>
      <c r="CZ4" s="380"/>
      <c r="DA4" s="378"/>
      <c r="DB4" s="379"/>
      <c r="DC4" s="378"/>
      <c r="DD4" s="380"/>
      <c r="DE4" s="378"/>
      <c r="DF4" s="379"/>
      <c r="DG4" s="378"/>
      <c r="DH4" s="380"/>
      <c r="DI4" s="378"/>
      <c r="DJ4" s="379"/>
      <c r="DK4" s="378"/>
      <c r="DL4" s="380"/>
      <c r="DM4" s="378"/>
      <c r="DN4" s="379"/>
      <c r="DO4" s="378"/>
      <c r="DP4" s="380"/>
      <c r="DQ4" s="378"/>
      <c r="DR4" s="379"/>
      <c r="DS4" s="378"/>
      <c r="DT4" s="380"/>
      <c r="DU4" s="378"/>
      <c r="DV4" s="379"/>
      <c r="DW4" s="378"/>
      <c r="DX4" s="380"/>
      <c r="DY4" s="378"/>
      <c r="DZ4" s="379"/>
      <c r="EA4" s="378"/>
      <c r="EB4" s="380"/>
      <c r="EC4" s="378"/>
      <c r="ED4" s="379"/>
      <c r="EE4" s="378"/>
      <c r="EF4" s="380"/>
      <c r="EG4" s="378"/>
      <c r="EH4" s="379"/>
      <c r="EI4" s="378"/>
      <c r="EJ4" s="380"/>
      <c r="EK4" s="378"/>
      <c r="EL4" s="379"/>
      <c r="EM4" s="378"/>
      <c r="EN4" s="380"/>
      <c r="EO4" s="378"/>
      <c r="EP4" s="379"/>
      <c r="EQ4" s="378"/>
      <c r="ER4" s="380"/>
      <c r="ES4" s="378"/>
      <c r="ET4" s="379"/>
      <c r="EU4" s="378"/>
      <c r="EV4" s="380"/>
      <c r="EW4" s="378"/>
      <c r="EX4" s="379"/>
      <c r="EY4" s="378"/>
      <c r="EZ4" s="380"/>
      <c r="FA4" s="378"/>
      <c r="FB4" s="379"/>
      <c r="FC4" s="378"/>
      <c r="FD4" s="380"/>
      <c r="FE4" s="378"/>
      <c r="FF4" s="379"/>
      <c r="FG4" s="378"/>
      <c r="FH4" s="380"/>
      <c r="FI4" s="378"/>
      <c r="FJ4" s="379"/>
      <c r="FK4" s="378"/>
      <c r="FL4" s="380"/>
      <c r="FM4" s="378"/>
      <c r="FN4" s="379"/>
      <c r="FO4" s="378"/>
      <c r="FP4" s="380"/>
      <c r="FQ4" s="378"/>
      <c r="FR4" s="379"/>
      <c r="FS4" s="378"/>
      <c r="FT4" s="380"/>
      <c r="FU4" s="378"/>
      <c r="FV4" s="379"/>
      <c r="FW4" s="378"/>
      <c r="FX4" s="380"/>
      <c r="FY4" s="378"/>
      <c r="FZ4" s="379"/>
      <c r="GA4" s="378"/>
      <c r="GB4" s="380"/>
      <c r="GC4" s="378"/>
      <c r="GD4" s="379"/>
      <c r="GE4" s="378"/>
      <c r="GF4" s="380"/>
      <c r="GG4" s="378"/>
      <c r="GH4" s="379"/>
      <c r="GI4" s="378"/>
      <c r="GJ4" s="380"/>
      <c r="GK4" s="378"/>
      <c r="GL4" s="379"/>
      <c r="GM4" s="378"/>
      <c r="GN4" s="380"/>
      <c r="GO4" s="378"/>
      <c r="GP4" s="379"/>
      <c r="GQ4" s="378"/>
      <c r="GR4" s="380"/>
      <c r="GS4" s="378"/>
      <c r="GT4" s="379"/>
      <c r="GU4" s="378"/>
      <c r="GV4" s="380"/>
      <c r="GW4" s="378"/>
      <c r="GX4" s="379"/>
      <c r="GY4" s="378"/>
      <c r="GZ4" s="380"/>
      <c r="HA4" s="378"/>
      <c r="HB4" s="379"/>
      <c r="HC4" s="378"/>
      <c r="HD4" s="380"/>
      <c r="HE4" s="378"/>
      <c r="HF4" s="379"/>
      <c r="HG4" s="378"/>
      <c r="HH4" s="380"/>
      <c r="HI4" s="378"/>
      <c r="HJ4" s="379"/>
      <c r="HK4" s="378"/>
      <c r="HL4" s="380"/>
      <c r="HM4" s="378"/>
      <c r="HN4" s="379"/>
      <c r="HO4" s="378"/>
      <c r="HP4" s="380"/>
      <c r="HQ4" s="378"/>
      <c r="HR4" s="379"/>
      <c r="HS4" s="378"/>
      <c r="HT4" s="380"/>
      <c r="HU4" s="378"/>
      <c r="HV4" s="379"/>
      <c r="HW4" s="378"/>
      <c r="HX4" s="380"/>
      <c r="HY4" s="378"/>
      <c r="HZ4" s="379"/>
      <c r="IA4" s="378"/>
      <c r="IB4" s="380"/>
      <c r="IC4" s="378"/>
      <c r="ID4" s="379"/>
      <c r="IE4" s="378"/>
      <c r="IF4" s="380"/>
      <c r="IG4" s="378"/>
      <c r="IH4" s="379"/>
      <c r="II4" s="378"/>
      <c r="IJ4" s="380"/>
      <c r="IK4" s="378"/>
      <c r="IL4" s="379"/>
      <c r="IM4" s="378"/>
      <c r="IN4" s="380"/>
      <c r="IO4" s="378"/>
      <c r="IP4" s="379"/>
      <c r="IQ4" s="378"/>
      <c r="IR4" s="380"/>
      <c r="IS4" s="378"/>
      <c r="IT4" s="379"/>
      <c r="IU4" s="378"/>
      <c r="IV4" s="380"/>
    </row>
    <row r="5" spans="1:10" s="34" customFormat="1" ht="12.75">
      <c r="A5" s="613" t="str">
        <f>+'IS'!A4</f>
        <v>QUARTERLY REPORT ON CONSOLIDATED RESULTS FOR THE FOURTH  FINANCIAL QUARTER  </v>
      </c>
      <c r="B5" s="613"/>
      <c r="C5" s="613"/>
      <c r="D5" s="613"/>
      <c r="E5" s="613"/>
      <c r="F5" s="613"/>
      <c r="G5" s="613"/>
      <c r="H5" s="613"/>
      <c r="I5" s="613"/>
      <c r="J5" s="613"/>
    </row>
    <row r="6" spans="1:10" s="34" customFormat="1" ht="15" customHeight="1">
      <c r="A6" s="613" t="str">
        <f>+'IS'!A5</f>
        <v> ENDED 31 DECEMBER 2009</v>
      </c>
      <c r="B6" s="613"/>
      <c r="C6" s="613"/>
      <c r="D6" s="613"/>
      <c r="E6" s="613"/>
      <c r="F6" s="613"/>
      <c r="G6" s="613"/>
      <c r="H6" s="613"/>
      <c r="I6" s="613"/>
      <c r="J6" s="613"/>
    </row>
    <row r="7" spans="1:10" s="49" customFormat="1" ht="11.25" customHeight="1">
      <c r="A7" s="136"/>
      <c r="B7" s="136"/>
      <c r="C7" s="136"/>
      <c r="D7" s="136"/>
      <c r="E7" s="136"/>
      <c r="F7" s="136"/>
      <c r="G7" s="136"/>
      <c r="H7" s="136"/>
      <c r="I7" s="136"/>
      <c r="J7" s="136"/>
    </row>
    <row r="8" spans="1:10" s="49" customFormat="1" ht="11.25" customHeight="1">
      <c r="A8" s="136"/>
      <c r="B8" s="136"/>
      <c r="C8" s="136"/>
      <c r="D8" s="136"/>
      <c r="E8" s="136"/>
      <c r="F8" s="136"/>
      <c r="G8" s="136"/>
      <c r="H8" s="136"/>
      <c r="I8" s="136"/>
      <c r="J8" s="136"/>
    </row>
    <row r="9" spans="1:6" s="382" customFormat="1" ht="12">
      <c r="A9" s="617" t="s">
        <v>26</v>
      </c>
      <c r="B9" s="617"/>
      <c r="C9" s="617"/>
      <c r="D9" s="617"/>
      <c r="E9" s="617"/>
      <c r="F9" s="617"/>
    </row>
    <row r="10" spans="1:10" s="34" customFormat="1" ht="12">
      <c r="A10" s="617"/>
      <c r="B10" s="617"/>
      <c r="C10" s="617"/>
      <c r="D10" s="617"/>
      <c r="E10" s="617"/>
      <c r="F10" s="617"/>
      <c r="G10" s="617"/>
      <c r="H10" s="617"/>
      <c r="I10" s="617"/>
      <c r="J10" s="617"/>
    </row>
    <row r="11" spans="4:6" s="34" customFormat="1" ht="12">
      <c r="D11" s="459" t="s">
        <v>258</v>
      </c>
      <c r="E11" s="460"/>
      <c r="F11" s="461" t="s">
        <v>259</v>
      </c>
    </row>
    <row r="12" spans="4:6" s="34" customFormat="1" ht="12">
      <c r="D12" s="459"/>
      <c r="E12" s="460"/>
      <c r="F12" s="461"/>
    </row>
    <row r="13" spans="4:6" s="34" customFormat="1" ht="13.5" thickBot="1">
      <c r="D13" s="137" t="s">
        <v>306</v>
      </c>
      <c r="E13" s="37"/>
      <c r="F13" s="283" t="s">
        <v>197</v>
      </c>
    </row>
    <row r="14" spans="2:6" s="34" customFormat="1" ht="12">
      <c r="B14" s="38"/>
      <c r="D14" s="464" t="s">
        <v>10</v>
      </c>
      <c r="E14" s="400"/>
      <c r="F14" s="464" t="s">
        <v>10</v>
      </c>
    </row>
    <row r="15" spans="4:6" s="34" customFormat="1" ht="12">
      <c r="D15" s="49"/>
      <c r="F15" s="35"/>
    </row>
    <row r="16" spans="1:6" s="34" customFormat="1" ht="12">
      <c r="A16" s="31" t="s">
        <v>41</v>
      </c>
      <c r="D16" s="49"/>
      <c r="F16" s="35"/>
    </row>
    <row r="17" spans="1:8" s="34" customFormat="1" ht="12">
      <c r="A17" s="31" t="s">
        <v>40</v>
      </c>
      <c r="D17" s="57"/>
      <c r="E17" s="40"/>
      <c r="F17" s="41"/>
      <c r="H17" s="40"/>
    </row>
    <row r="18" spans="1:8" s="34" customFormat="1" ht="12">
      <c r="A18" s="42" t="s">
        <v>100</v>
      </c>
      <c r="D18" s="45">
        <v>7041947</v>
      </c>
      <c r="E18" s="40"/>
      <c r="F18" s="45">
        <v>8857390</v>
      </c>
      <c r="G18" s="35"/>
      <c r="H18" s="40"/>
    </row>
    <row r="19" spans="1:8" s="34" customFormat="1" ht="12">
      <c r="A19" s="42" t="s">
        <v>212</v>
      </c>
      <c r="D19" s="45">
        <v>1</v>
      </c>
      <c r="E19" s="40"/>
      <c r="F19" s="45">
        <v>36660</v>
      </c>
      <c r="G19" s="35"/>
      <c r="H19" s="40"/>
    </row>
    <row r="20" spans="1:8" s="34" customFormat="1" ht="12.75" customHeight="1">
      <c r="A20" s="44" t="s">
        <v>57</v>
      </c>
      <c r="D20" s="45">
        <v>6663252</v>
      </c>
      <c r="E20" s="40"/>
      <c r="F20" s="45">
        <v>6654291</v>
      </c>
      <c r="G20" s="35"/>
      <c r="H20" s="40"/>
    </row>
    <row r="21" spans="1:8" s="34" customFormat="1" ht="11.25" customHeight="1">
      <c r="A21" s="44" t="s">
        <v>58</v>
      </c>
      <c r="D21" s="45">
        <v>10096</v>
      </c>
      <c r="E21" s="40"/>
      <c r="F21" s="45">
        <v>26436</v>
      </c>
      <c r="G21" s="35"/>
      <c r="H21" s="40"/>
    </row>
    <row r="22" spans="1:11" s="34" customFormat="1" ht="13.5" customHeight="1">
      <c r="A22" s="44" t="s">
        <v>129</v>
      </c>
      <c r="D22" s="45">
        <v>16698063</v>
      </c>
      <c r="E22" s="40"/>
      <c r="F22" s="45">
        <v>17395712</v>
      </c>
      <c r="G22" s="35"/>
      <c r="H22" s="40"/>
      <c r="K22" s="35"/>
    </row>
    <row r="23" spans="4:8" s="34" customFormat="1" ht="12">
      <c r="D23" s="284">
        <f>SUM(D18:D22)</f>
        <v>30413359</v>
      </c>
      <c r="E23" s="40"/>
      <c r="F23" s="284">
        <f>SUM(F18:F22)</f>
        <v>32970489</v>
      </c>
      <c r="H23" s="40"/>
    </row>
    <row r="24" spans="4:8" s="34" customFormat="1" ht="2.25" customHeight="1">
      <c r="D24" s="54"/>
      <c r="E24" s="46"/>
      <c r="F24" s="54"/>
      <c r="H24" s="40"/>
    </row>
    <row r="25" spans="4:6" s="34" customFormat="1" ht="12">
      <c r="D25" s="45"/>
      <c r="E25" s="40"/>
      <c r="F25" s="45"/>
    </row>
    <row r="26" spans="1:6" s="34" customFormat="1" ht="12">
      <c r="A26" s="31" t="s">
        <v>11</v>
      </c>
      <c r="D26" s="45"/>
      <c r="E26" s="40"/>
      <c r="F26" s="45"/>
    </row>
    <row r="27" spans="1:7" s="34" customFormat="1" ht="12">
      <c r="A27" s="44" t="s">
        <v>127</v>
      </c>
      <c r="D27" s="45">
        <v>65576</v>
      </c>
      <c r="E27" s="40"/>
      <c r="F27" s="45">
        <v>55133</v>
      </c>
      <c r="G27" s="35"/>
    </row>
    <row r="28" spans="1:9" s="34" customFormat="1" ht="12">
      <c r="A28" s="44" t="s">
        <v>46</v>
      </c>
      <c r="D28" s="45">
        <v>762690</v>
      </c>
      <c r="E28" s="40"/>
      <c r="F28" s="45">
        <v>657418</v>
      </c>
      <c r="G28" s="35">
        <f>+F28+F29</f>
        <v>876593</v>
      </c>
      <c r="H28" s="88"/>
      <c r="I28" s="40"/>
    </row>
    <row r="29" spans="1:11" s="34" customFormat="1" ht="12">
      <c r="A29" s="44" t="s">
        <v>133</v>
      </c>
      <c r="D29" s="45">
        <f>2942+54504+42075</f>
        <v>99521</v>
      </c>
      <c r="E29" s="40"/>
      <c r="F29" s="45">
        <f>17396+52139+149640</f>
        <v>219175</v>
      </c>
      <c r="G29" s="35"/>
      <c r="H29" s="88"/>
      <c r="I29" s="40"/>
      <c r="K29" s="35"/>
    </row>
    <row r="30" spans="1:9" s="34" customFormat="1" ht="12">
      <c r="A30" s="44" t="s">
        <v>134</v>
      </c>
      <c r="D30" s="45">
        <v>2380</v>
      </c>
      <c r="E30" s="40"/>
      <c r="F30" s="45">
        <v>0</v>
      </c>
      <c r="G30" s="35"/>
      <c r="I30" s="40"/>
    </row>
    <row r="31" spans="1:9" s="34" customFormat="1" ht="13.5" customHeight="1">
      <c r="A31" s="44" t="s">
        <v>213</v>
      </c>
      <c r="D31" s="45">
        <v>202364</v>
      </c>
      <c r="E31" s="40"/>
      <c r="F31" s="45">
        <v>152128</v>
      </c>
      <c r="G31" s="35"/>
      <c r="I31" s="40"/>
    </row>
    <row r="32" spans="1:9" s="34" customFormat="1" ht="15.75" customHeight="1">
      <c r="A32" s="44" t="s">
        <v>135</v>
      </c>
      <c r="D32" s="45">
        <f>310068+50000</f>
        <v>360068</v>
      </c>
      <c r="E32" s="40"/>
      <c r="F32" s="45">
        <v>115178</v>
      </c>
      <c r="G32" s="35"/>
      <c r="I32" s="40"/>
    </row>
    <row r="33" spans="1:10" s="51" customFormat="1" ht="13.5" customHeight="1">
      <c r="A33" s="48" t="s">
        <v>47</v>
      </c>
      <c r="B33" s="34"/>
      <c r="C33" s="34"/>
      <c r="D33" s="45">
        <v>953545</v>
      </c>
      <c r="E33" s="40"/>
      <c r="F33" s="45">
        <v>477525</v>
      </c>
      <c r="G33" s="35"/>
      <c r="H33" s="34"/>
      <c r="I33" s="34"/>
      <c r="J33" s="34"/>
    </row>
    <row r="34" spans="1:7" s="34" customFormat="1" ht="15" customHeight="1">
      <c r="A34" s="31"/>
      <c r="D34" s="284">
        <f>SUM(D27:D33)</f>
        <v>2446144</v>
      </c>
      <c r="E34" s="40"/>
      <c r="F34" s="284">
        <f>SUM(F27:F33)</f>
        <v>1676557</v>
      </c>
      <c r="G34" s="35"/>
    </row>
    <row r="35" spans="1:10" s="34" customFormat="1" ht="1.5" customHeight="1">
      <c r="A35" s="50"/>
      <c r="B35" s="51"/>
      <c r="C35" s="51"/>
      <c r="D35" s="54"/>
      <c r="E35" s="46"/>
      <c r="F35" s="54"/>
      <c r="G35" s="35"/>
      <c r="H35" s="51"/>
      <c r="I35" s="51"/>
      <c r="J35" s="51"/>
    </row>
    <row r="36" spans="1:7" s="34" customFormat="1" ht="20.25" customHeight="1">
      <c r="A36" s="123" t="s">
        <v>42</v>
      </c>
      <c r="B36" s="124"/>
      <c r="C36" s="124"/>
      <c r="D36" s="492">
        <f>+D23+D34</f>
        <v>32859503</v>
      </c>
      <c r="E36" s="493"/>
      <c r="F36" s="492">
        <f>+F23+F34</f>
        <v>34647046</v>
      </c>
      <c r="G36" s="35"/>
    </row>
    <row r="37" spans="1:7" s="34" customFormat="1" ht="3.75" customHeight="1" thickBot="1">
      <c r="A37" s="123"/>
      <c r="B37" s="124"/>
      <c r="C37" s="124"/>
      <c r="D37" s="377"/>
      <c r="E37" s="125"/>
      <c r="F37" s="377"/>
      <c r="G37" s="35"/>
    </row>
    <row r="38" spans="1:7" s="34" customFormat="1" ht="12">
      <c r="A38" s="124"/>
      <c r="B38" s="124"/>
      <c r="C38" s="124"/>
      <c r="D38" s="126"/>
      <c r="E38" s="125"/>
      <c r="F38" s="126"/>
      <c r="G38" s="35"/>
    </row>
    <row r="39" spans="1:7" s="34" customFormat="1" ht="12">
      <c r="A39" s="31" t="s">
        <v>43</v>
      </c>
      <c r="D39" s="45"/>
      <c r="E39" s="40"/>
      <c r="F39" s="45"/>
      <c r="G39" s="35"/>
    </row>
    <row r="40" spans="1:7" s="34" customFormat="1" ht="12">
      <c r="A40" s="31" t="s">
        <v>214</v>
      </c>
      <c r="D40" s="45"/>
      <c r="E40" s="40"/>
      <c r="F40" s="45"/>
      <c r="G40" s="35"/>
    </row>
    <row r="41" spans="1:7" s="34" customFormat="1" ht="12">
      <c r="A41" s="31" t="s">
        <v>64</v>
      </c>
      <c r="D41" s="45" t="s">
        <v>35</v>
      </c>
      <c r="E41" s="40"/>
      <c r="F41" s="45" t="s">
        <v>35</v>
      </c>
      <c r="G41" s="35"/>
    </row>
    <row r="42" spans="1:7" s="34" customFormat="1" ht="12">
      <c r="A42" s="44" t="s">
        <v>59</v>
      </c>
      <c r="D42" s="45">
        <v>13333333</v>
      </c>
      <c r="E42" s="40"/>
      <c r="F42" s="45">
        <v>13333333</v>
      </c>
      <c r="G42" s="35"/>
    </row>
    <row r="43" spans="1:7" s="34" customFormat="1" ht="12">
      <c r="A43" s="44" t="s">
        <v>126</v>
      </c>
      <c r="D43" s="45">
        <v>5061195</v>
      </c>
      <c r="E43" s="40"/>
      <c r="F43" s="45">
        <v>5061195</v>
      </c>
      <c r="G43" s="35"/>
    </row>
    <row r="44" spans="1:7" s="34" customFormat="1" ht="12">
      <c r="A44" s="44" t="s">
        <v>141</v>
      </c>
      <c r="D44" s="45">
        <v>-21267</v>
      </c>
      <c r="E44" s="40"/>
      <c r="F44" s="45">
        <v>-29327</v>
      </c>
      <c r="G44" s="35"/>
    </row>
    <row r="45" spans="1:7" s="34" customFormat="1" ht="12">
      <c r="A45" s="44" t="s">
        <v>198</v>
      </c>
      <c r="D45" s="45">
        <v>1900555</v>
      </c>
      <c r="E45" s="40"/>
      <c r="F45" s="45">
        <v>1900555</v>
      </c>
      <c r="G45" s="35"/>
    </row>
    <row r="46" spans="1:7" s="34" customFormat="1" ht="15" customHeight="1">
      <c r="A46" s="44" t="s">
        <v>249</v>
      </c>
      <c r="D46" s="54">
        <v>5356118</v>
      </c>
      <c r="E46" s="40"/>
      <c r="F46" s="54">
        <v>8086621</v>
      </c>
      <c r="G46" s="35"/>
    </row>
    <row r="47" spans="1:7" s="34" customFormat="1" ht="15" customHeight="1">
      <c r="A47" s="44"/>
      <c r="D47" s="56">
        <f>SUM(D42:D46)</f>
        <v>25629934</v>
      </c>
      <c r="E47" s="46"/>
      <c r="F47" s="56">
        <f>SUM(F42:F46)</f>
        <v>28352377</v>
      </c>
      <c r="G47" s="35"/>
    </row>
    <row r="48" spans="1:7" s="34" customFormat="1" ht="14.25" customHeight="1">
      <c r="A48" s="44" t="s">
        <v>153</v>
      </c>
      <c r="D48" s="56">
        <v>29758</v>
      </c>
      <c r="E48" s="46"/>
      <c r="F48" s="56">
        <v>881322</v>
      </c>
      <c r="G48" s="35"/>
    </row>
    <row r="49" spans="1:7" s="34" customFormat="1" ht="3" customHeight="1">
      <c r="A49" s="53" t="s">
        <v>60</v>
      </c>
      <c r="D49" s="54"/>
      <c r="E49" s="46"/>
      <c r="F49" s="54"/>
      <c r="G49" s="35"/>
    </row>
    <row r="50" spans="1:7" s="34" customFormat="1" ht="12">
      <c r="A50" s="31" t="s">
        <v>44</v>
      </c>
      <c r="D50" s="56">
        <f>+D47+D48</f>
        <v>25659692</v>
      </c>
      <c r="E50" s="46"/>
      <c r="F50" s="56">
        <f>+F47+F48</f>
        <v>29233699</v>
      </c>
      <c r="G50" s="35"/>
    </row>
    <row r="51" spans="1:7" s="34" customFormat="1" ht="2.25" customHeight="1">
      <c r="A51" s="31"/>
      <c r="D51" s="54"/>
      <c r="E51" s="46"/>
      <c r="F51" s="54"/>
      <c r="G51" s="35"/>
    </row>
    <row r="52" spans="1:7" s="34" customFormat="1" ht="12">
      <c r="A52" s="35"/>
      <c r="D52" s="56"/>
      <c r="E52" s="40"/>
      <c r="F52" s="56"/>
      <c r="G52" s="35"/>
    </row>
    <row r="53" spans="1:7" s="34" customFormat="1" ht="12">
      <c r="A53" s="31" t="s">
        <v>139</v>
      </c>
      <c r="D53" s="45"/>
      <c r="E53" s="40"/>
      <c r="F53" s="45"/>
      <c r="G53" s="35"/>
    </row>
    <row r="54" spans="1:8" s="34" customFormat="1" ht="16.5" customHeight="1">
      <c r="A54" s="44" t="s">
        <v>61</v>
      </c>
      <c r="D54" s="45">
        <v>108060</v>
      </c>
      <c r="E54" s="40"/>
      <c r="F54" s="45">
        <v>157940</v>
      </c>
      <c r="G54" s="35"/>
      <c r="H54" s="35"/>
    </row>
    <row r="55" spans="1:7" s="34" customFormat="1" ht="12">
      <c r="A55" s="44" t="s">
        <v>128</v>
      </c>
      <c r="D55" s="45">
        <v>66774</v>
      </c>
      <c r="E55" s="40"/>
      <c r="F55" s="45">
        <v>62111</v>
      </c>
      <c r="G55" s="35"/>
    </row>
    <row r="56" spans="4:7" s="34" customFormat="1" ht="12">
      <c r="D56" s="284">
        <f>SUM(D54:D55)</f>
        <v>174834</v>
      </c>
      <c r="E56" s="46"/>
      <c r="F56" s="284">
        <f>SUM(F54:F55)</f>
        <v>220051</v>
      </c>
      <c r="G56" s="35"/>
    </row>
    <row r="57" spans="4:7" s="34" customFormat="1" ht="3" customHeight="1">
      <c r="D57" s="54"/>
      <c r="E57" s="40"/>
      <c r="F57" s="54"/>
      <c r="G57" s="35"/>
    </row>
    <row r="58" spans="1:7" s="34" customFormat="1" ht="12">
      <c r="A58" s="31" t="s">
        <v>45</v>
      </c>
      <c r="D58" s="56"/>
      <c r="E58" s="40"/>
      <c r="F58" s="56"/>
      <c r="G58" s="35"/>
    </row>
    <row r="59" spans="1:7" s="34" customFormat="1" ht="12">
      <c r="A59" s="44" t="s">
        <v>101</v>
      </c>
      <c r="D59" s="56">
        <v>776387</v>
      </c>
      <c r="E59" s="40"/>
      <c r="F59" s="56">
        <v>705947</v>
      </c>
      <c r="G59" s="35"/>
    </row>
    <row r="60" spans="1:11" s="34" customFormat="1" ht="12">
      <c r="A60" s="44" t="s">
        <v>62</v>
      </c>
      <c r="D60" s="45">
        <f>2580661+887545+140912</f>
        <v>3609118</v>
      </c>
      <c r="E60" s="40"/>
      <c r="F60" s="45">
        <f>1812197+761772+37274</f>
        <v>2611243</v>
      </c>
      <c r="G60" s="35">
        <f>+F60+F59</f>
        <v>3317190</v>
      </c>
      <c r="K60" s="35"/>
    </row>
    <row r="61" spans="1:11" s="34" customFormat="1" ht="12">
      <c r="A61" s="44" t="s">
        <v>278</v>
      </c>
      <c r="D61" s="45">
        <v>0</v>
      </c>
      <c r="E61" s="40"/>
      <c r="F61" s="45">
        <v>0</v>
      </c>
      <c r="G61" s="35"/>
      <c r="K61" s="35"/>
    </row>
    <row r="62" spans="1:11" s="34" customFormat="1" ht="12">
      <c r="A62" s="44" t="s">
        <v>312</v>
      </c>
      <c r="D62" s="45">
        <v>119000</v>
      </c>
      <c r="E62" s="40"/>
      <c r="F62" s="45"/>
      <c r="G62" s="35"/>
      <c r="K62" s="35"/>
    </row>
    <row r="63" spans="1:8" s="34" customFormat="1" ht="12">
      <c r="A63" s="44" t="s">
        <v>61</v>
      </c>
      <c r="D63" s="45">
        <v>64359</v>
      </c>
      <c r="E63" s="40"/>
      <c r="F63" s="45">
        <v>82499</v>
      </c>
      <c r="G63" s="35"/>
      <c r="H63" s="35"/>
    </row>
    <row r="64" spans="1:8" s="34" customFormat="1" ht="12">
      <c r="A64" s="44" t="s">
        <v>215</v>
      </c>
      <c r="D64" s="45">
        <v>2456113</v>
      </c>
      <c r="E64" s="40"/>
      <c r="F64" s="45">
        <v>1793607</v>
      </c>
      <c r="G64" s="35"/>
      <c r="H64" s="35"/>
    </row>
    <row r="65" spans="4:6" s="34" customFormat="1" ht="14.25" customHeight="1">
      <c r="D65" s="284">
        <f>SUM(D59:D64)</f>
        <v>7024977</v>
      </c>
      <c r="E65" s="46"/>
      <c r="F65" s="284">
        <f>SUM(F59:F64)</f>
        <v>5193296</v>
      </c>
    </row>
    <row r="66" spans="4:6" s="34" customFormat="1" ht="3" customHeight="1">
      <c r="D66" s="54"/>
      <c r="E66" s="40"/>
      <c r="F66" s="54"/>
    </row>
    <row r="67" spans="1:6" s="34" customFormat="1" ht="17.25" customHeight="1">
      <c r="A67" s="31" t="s">
        <v>48</v>
      </c>
      <c r="D67" s="56">
        <f>+D56+D65</f>
        <v>7199811</v>
      </c>
      <c r="E67" s="40"/>
      <c r="F67" s="56">
        <f>+F56+F65</f>
        <v>5413347</v>
      </c>
    </row>
    <row r="68" spans="4:6" s="34" customFormat="1" ht="2.25" customHeight="1">
      <c r="D68" s="54"/>
      <c r="E68" s="40"/>
      <c r="F68" s="54"/>
    </row>
    <row r="69" spans="1:6" s="34" customFormat="1" ht="18" customHeight="1">
      <c r="A69" s="123" t="s">
        <v>49</v>
      </c>
      <c r="B69" s="124"/>
      <c r="C69" s="124"/>
      <c r="D69" s="492">
        <f>D50+D67</f>
        <v>32859503</v>
      </c>
      <c r="E69" s="493"/>
      <c r="F69" s="492">
        <f>F50+F67</f>
        <v>34647046</v>
      </c>
    </row>
    <row r="70" spans="4:6" s="34" customFormat="1" ht="3" customHeight="1" thickBot="1">
      <c r="D70" s="377"/>
      <c r="E70" s="40"/>
      <c r="F70" s="377"/>
    </row>
    <row r="71" spans="4:6" s="34" customFormat="1" ht="12">
      <c r="D71" s="530">
        <f>+D69-D36</f>
        <v>0</v>
      </c>
      <c r="E71" s="117"/>
      <c r="F71" s="299">
        <f>+F69-F36</f>
        <v>0</v>
      </c>
    </row>
    <row r="72" spans="4:6" s="34" customFormat="1" ht="12">
      <c r="D72" s="285"/>
      <c r="E72" s="40"/>
      <c r="F72" s="285"/>
    </row>
    <row r="73" spans="1:6" s="34" customFormat="1" ht="17.25" customHeight="1">
      <c r="A73" s="34" t="s">
        <v>31</v>
      </c>
      <c r="D73" s="57">
        <v>133333333</v>
      </c>
      <c r="E73" s="40"/>
      <c r="F73" s="57">
        <v>133333333</v>
      </c>
    </row>
    <row r="74" spans="1:6" s="34" customFormat="1" ht="12.75" customHeight="1">
      <c r="A74" s="34" t="s">
        <v>50</v>
      </c>
      <c r="D74" s="49"/>
      <c r="F74" s="49"/>
    </row>
    <row r="75" spans="1:6" s="34" customFormat="1" ht="12">
      <c r="A75" s="34" t="s">
        <v>260</v>
      </c>
      <c r="D75" s="386">
        <f>D47/D73*100</f>
        <v>19.222450548056127</v>
      </c>
      <c r="E75" s="57"/>
      <c r="F75" s="386">
        <f>F47/F73*100</f>
        <v>21.264282803160704</v>
      </c>
    </row>
    <row r="76" spans="4:6" s="34" customFormat="1" ht="3.75" customHeight="1" thickBot="1">
      <c r="D76" s="286"/>
      <c r="E76" s="40"/>
      <c r="F76" s="286"/>
    </row>
    <row r="77" spans="4:6" s="34" customFormat="1" ht="12.75" thickTop="1">
      <c r="D77" s="287"/>
      <c r="E77" s="40"/>
      <c r="F77" s="35"/>
    </row>
    <row r="78" spans="1:10" ht="12.75">
      <c r="A78" s="13" t="s">
        <v>95</v>
      </c>
      <c r="B78" s="14"/>
      <c r="C78" s="14"/>
      <c r="D78" s="288"/>
      <c r="E78" s="15"/>
      <c r="F78" s="33"/>
      <c r="G78" s="34"/>
      <c r="H78" s="34"/>
      <c r="I78" s="34"/>
      <c r="J78" s="34"/>
    </row>
    <row r="79" spans="1:10" ht="29.25" customHeight="1">
      <c r="A79" s="616" t="s">
        <v>209</v>
      </c>
      <c r="B79" s="616"/>
      <c r="C79" s="616"/>
      <c r="D79" s="616"/>
      <c r="E79" s="616"/>
      <c r="F79" s="616"/>
      <c r="G79" s="58"/>
      <c r="H79" s="49"/>
      <c r="I79" s="49"/>
      <c r="J79" s="49"/>
    </row>
    <row r="80" spans="1:10" ht="12.75">
      <c r="A80" s="58"/>
      <c r="B80" s="58"/>
      <c r="C80" s="58"/>
      <c r="D80" s="58"/>
      <c r="E80" s="58"/>
      <c r="F80" s="59"/>
      <c r="G80" s="58"/>
      <c r="H80" s="49"/>
      <c r="I80" s="49"/>
      <c r="J80" s="49"/>
    </row>
    <row r="81" spans="1:10" ht="12.75">
      <c r="A81" s="8"/>
      <c r="B81" s="8"/>
      <c r="C81" s="8"/>
      <c r="D81" s="10"/>
      <c r="E81" s="10"/>
      <c r="F81" s="21"/>
      <c r="G81" s="8"/>
      <c r="H81" s="8"/>
      <c r="I81" s="8"/>
      <c r="J81" s="8"/>
    </row>
    <row r="82" spans="1:10" ht="12.75">
      <c r="A82" s="7"/>
      <c r="B82" s="8"/>
      <c r="C82" s="8"/>
      <c r="D82" s="10"/>
      <c r="E82" s="10"/>
      <c r="F82" s="21"/>
      <c r="G82" s="8"/>
      <c r="H82" s="8"/>
      <c r="I82" s="8"/>
      <c r="J82" s="8"/>
    </row>
    <row r="83" spans="1:7" ht="12.75">
      <c r="A83" s="8"/>
      <c r="B83" s="8"/>
      <c r="C83" s="8"/>
      <c r="E83" s="8"/>
      <c r="F83" s="21"/>
      <c r="G83" s="8"/>
    </row>
    <row r="84" spans="1:7" ht="12.75">
      <c r="A84" s="8"/>
      <c r="B84" s="8"/>
      <c r="C84" s="8"/>
      <c r="D84" s="21"/>
      <c r="E84" s="22"/>
      <c r="F84" s="22"/>
      <c r="G84" s="8"/>
    </row>
    <row r="85" spans="1:7" ht="12.75">
      <c r="A85" s="8"/>
      <c r="B85" s="8"/>
      <c r="C85" s="8"/>
      <c r="E85" s="8"/>
      <c r="F85" s="21"/>
      <c r="G85" s="8"/>
    </row>
    <row r="86" spans="1:7" ht="12.75">
      <c r="A86" s="8"/>
      <c r="B86" s="8"/>
      <c r="C86" s="8"/>
      <c r="E86" s="8"/>
      <c r="F86" s="21"/>
      <c r="G86" s="8"/>
    </row>
    <row r="87" spans="1:7" ht="12.75">
      <c r="A87" s="8"/>
      <c r="B87" s="8"/>
      <c r="C87" s="8"/>
      <c r="E87" s="8"/>
      <c r="F87" s="21"/>
      <c r="G87" s="8"/>
    </row>
    <row r="88" spans="1:7" ht="12.75">
      <c r="A88" s="8"/>
      <c r="B88" s="8"/>
      <c r="C88" s="8"/>
      <c r="E88" s="8"/>
      <c r="F88" s="21"/>
      <c r="G88" s="8"/>
    </row>
    <row r="89" spans="1:7" ht="12.75">
      <c r="A89" s="8"/>
      <c r="B89" s="8"/>
      <c r="C89" s="8"/>
      <c r="E89" s="8"/>
      <c r="F89" s="21"/>
      <c r="G89" s="8"/>
    </row>
    <row r="90" spans="1:7" ht="12.75">
      <c r="A90" s="8"/>
      <c r="B90" s="8"/>
      <c r="C90" s="8"/>
      <c r="E90" s="8"/>
      <c r="F90" s="21"/>
      <c r="G90" s="8"/>
    </row>
    <row r="91" spans="1:7" ht="12.75">
      <c r="A91" s="8"/>
      <c r="B91" s="8"/>
      <c r="C91" s="8"/>
      <c r="E91" s="8"/>
      <c r="F91" s="21"/>
      <c r="G91" s="8"/>
    </row>
  </sheetData>
  <sheetProtection/>
  <mergeCells count="6">
    <mergeCell ref="A2:D2"/>
    <mergeCell ref="A79:F79"/>
    <mergeCell ref="A5:J5"/>
    <mergeCell ref="A6:J6"/>
    <mergeCell ref="A9:F9"/>
    <mergeCell ref="A10:J10"/>
  </mergeCells>
  <hyperlinks>
    <hyperlink ref="B3" r:id="rId1" display="http://www.smrhrgroup.com/"/>
  </hyperlinks>
  <printOptions horizontalCentered="1"/>
  <pageMargins left="0.6692913385826772" right="0.7480314960629921" top="0.2362204724409449" bottom="0.5118110236220472" header="0.11811023622047245" footer="0.1968503937007874"/>
  <pageSetup horizontalDpi="600" verticalDpi="600" orientation="portrait" paperSize="9" scale="75" r:id="rId3"/>
  <headerFooter alignWithMargins="0">
    <oddFooter>&amp;L&amp;"Arial,Italic"&amp;8&amp;D&amp;C&amp;"Arial,Italic"&amp;8Page &amp;P&amp;R&amp;"Arial,Italic"&amp;8&amp;F-&amp;A</oddFooter>
  </headerFooter>
  <rowBreaks count="1" manualBreakCount="1">
    <brk id="81" max="5" man="1"/>
  </rowBreaks>
  <drawing r:id="rId2"/>
</worksheet>
</file>

<file path=xl/worksheets/sheet3.xml><?xml version="1.0" encoding="utf-8"?>
<worksheet xmlns="http://schemas.openxmlformats.org/spreadsheetml/2006/main" xmlns:r="http://schemas.openxmlformats.org/officeDocument/2006/relationships">
  <sheetPr>
    <tabColor indexed="10"/>
  </sheetPr>
  <dimension ref="A1:IV50"/>
  <sheetViews>
    <sheetView zoomScaleSheetLayoutView="100" zoomScalePageLayoutView="0" workbookViewId="0" topLeftCell="A1">
      <selection activeCell="E32" sqref="E32"/>
    </sheetView>
  </sheetViews>
  <sheetFormatPr defaultColWidth="9.140625" defaultRowHeight="12.75"/>
  <cols>
    <col min="1" max="1" width="23.421875" style="5" bestFit="1" customWidth="1"/>
    <col min="2" max="2" width="15.7109375" style="5" customWidth="1"/>
    <col min="3" max="8" width="12.421875" style="5" customWidth="1"/>
    <col min="9" max="9" width="12.421875" style="25" customWidth="1"/>
    <col min="10" max="10" width="12.421875" style="5" customWidth="1"/>
    <col min="11" max="11" width="9.8515625" style="465" customWidth="1"/>
    <col min="12" max="16384" width="9.140625" style="5" customWidth="1"/>
  </cols>
  <sheetData>
    <row r="1" spans="1:11" s="3" customFormat="1" ht="58.5" customHeight="1">
      <c r="A1" s="451" t="s">
        <v>216</v>
      </c>
      <c r="B1" s="452" t="s">
        <v>217</v>
      </c>
      <c r="C1" s="456"/>
      <c r="D1" s="122" t="s">
        <v>63</v>
      </c>
      <c r="F1" s="360"/>
      <c r="G1" s="360"/>
      <c r="K1" s="465"/>
    </row>
    <row r="2" spans="1:11" s="18" customFormat="1" ht="15.75" customHeight="1">
      <c r="A2" s="612"/>
      <c r="B2" s="612"/>
      <c r="C2" s="612"/>
      <c r="D2" s="612"/>
      <c r="E2" s="26"/>
      <c r="F2" s="26"/>
      <c r="I2" s="28"/>
      <c r="K2" s="465"/>
    </row>
    <row r="3" spans="3:256" s="18" customFormat="1" ht="15.75" customHeight="1">
      <c r="C3" s="378"/>
      <c r="D3" s="380"/>
      <c r="E3" s="378"/>
      <c r="F3" s="379"/>
      <c r="G3" s="378"/>
      <c r="H3" s="380"/>
      <c r="I3" s="378"/>
      <c r="J3" s="379"/>
      <c r="K3" s="466"/>
      <c r="L3" s="380"/>
      <c r="M3" s="378"/>
      <c r="N3" s="379"/>
      <c r="O3" s="378"/>
      <c r="P3" s="380"/>
      <c r="Q3" s="378"/>
      <c r="R3" s="379"/>
      <c r="S3" s="378"/>
      <c r="T3" s="380"/>
      <c r="U3" s="378"/>
      <c r="V3" s="379"/>
      <c r="W3" s="378"/>
      <c r="X3" s="380"/>
      <c r="Y3" s="378"/>
      <c r="Z3" s="379"/>
      <c r="AA3" s="378"/>
      <c r="AB3" s="380"/>
      <c r="AC3" s="378"/>
      <c r="AD3" s="379"/>
      <c r="AE3" s="378"/>
      <c r="AF3" s="380"/>
      <c r="AG3" s="378"/>
      <c r="AH3" s="379"/>
      <c r="AI3" s="378"/>
      <c r="AJ3" s="380"/>
      <c r="AK3" s="378"/>
      <c r="AL3" s="379"/>
      <c r="AM3" s="378"/>
      <c r="AN3" s="380"/>
      <c r="AO3" s="378"/>
      <c r="AP3" s="379"/>
      <c r="AQ3" s="378"/>
      <c r="AR3" s="380"/>
      <c r="AS3" s="378"/>
      <c r="AT3" s="379"/>
      <c r="AU3" s="378"/>
      <c r="AV3" s="380"/>
      <c r="AW3" s="378"/>
      <c r="AX3" s="379"/>
      <c r="AY3" s="378"/>
      <c r="AZ3" s="380"/>
      <c r="BA3" s="378"/>
      <c r="BB3" s="379"/>
      <c r="BC3" s="378"/>
      <c r="BD3" s="380"/>
      <c r="BE3" s="378"/>
      <c r="BF3" s="379"/>
      <c r="BG3" s="378"/>
      <c r="BH3" s="380"/>
      <c r="BI3" s="378"/>
      <c r="BJ3" s="379"/>
      <c r="BK3" s="378"/>
      <c r="BL3" s="380"/>
      <c r="BM3" s="378"/>
      <c r="BN3" s="379"/>
      <c r="BO3" s="378"/>
      <c r="BP3" s="380"/>
      <c r="BQ3" s="378"/>
      <c r="BR3" s="379"/>
      <c r="BS3" s="378"/>
      <c r="BT3" s="380"/>
      <c r="BU3" s="378"/>
      <c r="BV3" s="379"/>
      <c r="BW3" s="378"/>
      <c r="BX3" s="380"/>
      <c r="BY3" s="378"/>
      <c r="BZ3" s="379"/>
      <c r="CA3" s="378"/>
      <c r="CB3" s="380"/>
      <c r="CC3" s="378"/>
      <c r="CD3" s="379"/>
      <c r="CE3" s="378"/>
      <c r="CF3" s="380"/>
      <c r="CG3" s="378"/>
      <c r="CH3" s="379"/>
      <c r="CI3" s="378"/>
      <c r="CJ3" s="380"/>
      <c r="CK3" s="378"/>
      <c r="CL3" s="379"/>
      <c r="CM3" s="378"/>
      <c r="CN3" s="380"/>
      <c r="CO3" s="378"/>
      <c r="CP3" s="379"/>
      <c r="CQ3" s="378"/>
      <c r="CR3" s="380"/>
      <c r="CS3" s="378"/>
      <c r="CT3" s="379"/>
      <c r="CU3" s="378"/>
      <c r="CV3" s="380"/>
      <c r="CW3" s="378"/>
      <c r="CX3" s="379"/>
      <c r="CY3" s="378"/>
      <c r="CZ3" s="380"/>
      <c r="DA3" s="378"/>
      <c r="DB3" s="379"/>
      <c r="DC3" s="378"/>
      <c r="DD3" s="380"/>
      <c r="DE3" s="378"/>
      <c r="DF3" s="379"/>
      <c r="DG3" s="378"/>
      <c r="DH3" s="380"/>
      <c r="DI3" s="378"/>
      <c r="DJ3" s="379"/>
      <c r="DK3" s="378"/>
      <c r="DL3" s="380"/>
      <c r="DM3" s="378"/>
      <c r="DN3" s="379"/>
      <c r="DO3" s="378"/>
      <c r="DP3" s="380"/>
      <c r="DQ3" s="378"/>
      <c r="DR3" s="379"/>
      <c r="DS3" s="378"/>
      <c r="DT3" s="380"/>
      <c r="DU3" s="378"/>
      <c r="DV3" s="379"/>
      <c r="DW3" s="378"/>
      <c r="DX3" s="380"/>
      <c r="DY3" s="378"/>
      <c r="DZ3" s="379"/>
      <c r="EA3" s="378"/>
      <c r="EB3" s="380"/>
      <c r="EC3" s="378"/>
      <c r="ED3" s="379"/>
      <c r="EE3" s="378"/>
      <c r="EF3" s="380"/>
      <c r="EG3" s="378"/>
      <c r="EH3" s="379"/>
      <c r="EI3" s="378"/>
      <c r="EJ3" s="380"/>
      <c r="EK3" s="378"/>
      <c r="EL3" s="379"/>
      <c r="EM3" s="378"/>
      <c r="EN3" s="380"/>
      <c r="EO3" s="378"/>
      <c r="EP3" s="379"/>
      <c r="EQ3" s="378"/>
      <c r="ER3" s="380"/>
      <c r="ES3" s="378"/>
      <c r="ET3" s="379"/>
      <c r="EU3" s="378"/>
      <c r="EV3" s="380"/>
      <c r="EW3" s="378"/>
      <c r="EX3" s="379"/>
      <c r="EY3" s="378"/>
      <c r="EZ3" s="380"/>
      <c r="FA3" s="378"/>
      <c r="FB3" s="379"/>
      <c r="FC3" s="378"/>
      <c r="FD3" s="380"/>
      <c r="FE3" s="378"/>
      <c r="FF3" s="379"/>
      <c r="FG3" s="378"/>
      <c r="FH3" s="380"/>
      <c r="FI3" s="378"/>
      <c r="FJ3" s="379"/>
      <c r="FK3" s="378"/>
      <c r="FL3" s="380"/>
      <c r="FM3" s="378"/>
      <c r="FN3" s="379"/>
      <c r="FO3" s="378"/>
      <c r="FP3" s="380"/>
      <c r="FQ3" s="378"/>
      <c r="FR3" s="379"/>
      <c r="FS3" s="378"/>
      <c r="FT3" s="380"/>
      <c r="FU3" s="378"/>
      <c r="FV3" s="379"/>
      <c r="FW3" s="378"/>
      <c r="FX3" s="380"/>
      <c r="FY3" s="378"/>
      <c r="FZ3" s="379"/>
      <c r="GA3" s="378"/>
      <c r="GB3" s="380"/>
      <c r="GC3" s="378"/>
      <c r="GD3" s="379"/>
      <c r="GE3" s="378"/>
      <c r="GF3" s="380"/>
      <c r="GG3" s="378"/>
      <c r="GH3" s="379"/>
      <c r="GI3" s="378"/>
      <c r="GJ3" s="380"/>
      <c r="GK3" s="378"/>
      <c r="GL3" s="379"/>
      <c r="GM3" s="378"/>
      <c r="GN3" s="380"/>
      <c r="GO3" s="378"/>
      <c r="GP3" s="379"/>
      <c r="GQ3" s="378"/>
      <c r="GR3" s="380"/>
      <c r="GS3" s="378"/>
      <c r="GT3" s="379"/>
      <c r="GU3" s="378"/>
      <c r="GV3" s="380"/>
      <c r="GW3" s="378"/>
      <c r="GX3" s="379"/>
      <c r="GY3" s="378"/>
      <c r="GZ3" s="380"/>
      <c r="HA3" s="378"/>
      <c r="HB3" s="379"/>
      <c r="HC3" s="378"/>
      <c r="HD3" s="380"/>
      <c r="HE3" s="378"/>
      <c r="HF3" s="379"/>
      <c r="HG3" s="378"/>
      <c r="HH3" s="380"/>
      <c r="HI3" s="378"/>
      <c r="HJ3" s="379"/>
      <c r="HK3" s="378"/>
      <c r="HL3" s="380"/>
      <c r="HM3" s="378"/>
      <c r="HN3" s="379"/>
      <c r="HO3" s="378"/>
      <c r="HP3" s="380"/>
      <c r="HQ3" s="378"/>
      <c r="HR3" s="379"/>
      <c r="HS3" s="378"/>
      <c r="HT3" s="380"/>
      <c r="HU3" s="378"/>
      <c r="HV3" s="379"/>
      <c r="HW3" s="378"/>
      <c r="HX3" s="380"/>
      <c r="HY3" s="378"/>
      <c r="HZ3" s="379"/>
      <c r="IA3" s="378"/>
      <c r="IB3" s="380"/>
      <c r="IC3" s="378"/>
      <c r="ID3" s="379"/>
      <c r="IE3" s="378"/>
      <c r="IF3" s="380"/>
      <c r="IG3" s="378"/>
      <c r="IH3" s="379"/>
      <c r="II3" s="378"/>
      <c r="IJ3" s="380"/>
      <c r="IK3" s="378"/>
      <c r="IL3" s="379"/>
      <c r="IM3" s="378"/>
      <c r="IN3" s="380"/>
      <c r="IO3" s="378"/>
      <c r="IP3" s="379"/>
      <c r="IQ3" s="378"/>
      <c r="IR3" s="380"/>
      <c r="IS3" s="378"/>
      <c r="IT3" s="379"/>
      <c r="IU3" s="378"/>
      <c r="IV3" s="380"/>
    </row>
    <row r="4" spans="1:256" s="18" customFormat="1" ht="15.75" customHeight="1">
      <c r="A4" s="378"/>
      <c r="B4" s="379"/>
      <c r="C4" s="378"/>
      <c r="D4" s="380"/>
      <c r="E4" s="378"/>
      <c r="F4" s="379"/>
      <c r="G4" s="378"/>
      <c r="H4" s="380"/>
      <c r="I4" s="378"/>
      <c r="J4" s="379"/>
      <c r="K4" s="466"/>
      <c r="L4" s="380"/>
      <c r="M4" s="378"/>
      <c r="N4" s="379"/>
      <c r="O4" s="378"/>
      <c r="P4" s="380"/>
      <c r="Q4" s="378"/>
      <c r="R4" s="379"/>
      <c r="S4" s="378"/>
      <c r="T4" s="380"/>
      <c r="U4" s="378"/>
      <c r="V4" s="379"/>
      <c r="W4" s="378"/>
      <c r="X4" s="380"/>
      <c r="Y4" s="378"/>
      <c r="Z4" s="379"/>
      <c r="AA4" s="378"/>
      <c r="AB4" s="380"/>
      <c r="AC4" s="378"/>
      <c r="AD4" s="379"/>
      <c r="AE4" s="378"/>
      <c r="AF4" s="380"/>
      <c r="AG4" s="378"/>
      <c r="AH4" s="379"/>
      <c r="AI4" s="378"/>
      <c r="AJ4" s="380"/>
      <c r="AK4" s="378"/>
      <c r="AL4" s="379"/>
      <c r="AM4" s="378"/>
      <c r="AN4" s="380"/>
      <c r="AO4" s="378"/>
      <c r="AP4" s="379"/>
      <c r="AQ4" s="378"/>
      <c r="AR4" s="380"/>
      <c r="AS4" s="378"/>
      <c r="AT4" s="379"/>
      <c r="AU4" s="378"/>
      <c r="AV4" s="380"/>
      <c r="AW4" s="378"/>
      <c r="AX4" s="379"/>
      <c r="AY4" s="378"/>
      <c r="AZ4" s="380"/>
      <c r="BA4" s="378"/>
      <c r="BB4" s="379"/>
      <c r="BC4" s="378"/>
      <c r="BD4" s="380"/>
      <c r="BE4" s="378"/>
      <c r="BF4" s="379"/>
      <c r="BG4" s="378"/>
      <c r="BH4" s="380"/>
      <c r="BI4" s="378"/>
      <c r="BJ4" s="379"/>
      <c r="BK4" s="378"/>
      <c r="BL4" s="380"/>
      <c r="BM4" s="378"/>
      <c r="BN4" s="379"/>
      <c r="BO4" s="378"/>
      <c r="BP4" s="380"/>
      <c r="BQ4" s="378"/>
      <c r="BR4" s="379"/>
      <c r="BS4" s="378"/>
      <c r="BT4" s="380"/>
      <c r="BU4" s="378"/>
      <c r="BV4" s="379"/>
      <c r="BW4" s="378"/>
      <c r="BX4" s="380"/>
      <c r="BY4" s="378"/>
      <c r="BZ4" s="379"/>
      <c r="CA4" s="378"/>
      <c r="CB4" s="380"/>
      <c r="CC4" s="378"/>
      <c r="CD4" s="379"/>
      <c r="CE4" s="378"/>
      <c r="CF4" s="380"/>
      <c r="CG4" s="378"/>
      <c r="CH4" s="379"/>
      <c r="CI4" s="378"/>
      <c r="CJ4" s="380"/>
      <c r="CK4" s="378"/>
      <c r="CL4" s="379"/>
      <c r="CM4" s="378"/>
      <c r="CN4" s="380"/>
      <c r="CO4" s="378"/>
      <c r="CP4" s="379"/>
      <c r="CQ4" s="378"/>
      <c r="CR4" s="380"/>
      <c r="CS4" s="378"/>
      <c r="CT4" s="379"/>
      <c r="CU4" s="378"/>
      <c r="CV4" s="380"/>
      <c r="CW4" s="378"/>
      <c r="CX4" s="379"/>
      <c r="CY4" s="378"/>
      <c r="CZ4" s="380"/>
      <c r="DA4" s="378"/>
      <c r="DB4" s="379"/>
      <c r="DC4" s="378"/>
      <c r="DD4" s="380"/>
      <c r="DE4" s="378"/>
      <c r="DF4" s="379"/>
      <c r="DG4" s="378"/>
      <c r="DH4" s="380"/>
      <c r="DI4" s="378"/>
      <c r="DJ4" s="379"/>
      <c r="DK4" s="378"/>
      <c r="DL4" s="380"/>
      <c r="DM4" s="378"/>
      <c r="DN4" s="379"/>
      <c r="DO4" s="378"/>
      <c r="DP4" s="380"/>
      <c r="DQ4" s="378"/>
      <c r="DR4" s="379"/>
      <c r="DS4" s="378"/>
      <c r="DT4" s="380"/>
      <c r="DU4" s="378"/>
      <c r="DV4" s="379"/>
      <c r="DW4" s="378"/>
      <c r="DX4" s="380"/>
      <c r="DY4" s="378"/>
      <c r="DZ4" s="379"/>
      <c r="EA4" s="378"/>
      <c r="EB4" s="380"/>
      <c r="EC4" s="378"/>
      <c r="ED4" s="379"/>
      <c r="EE4" s="378"/>
      <c r="EF4" s="380"/>
      <c r="EG4" s="378"/>
      <c r="EH4" s="379"/>
      <c r="EI4" s="378"/>
      <c r="EJ4" s="380"/>
      <c r="EK4" s="378"/>
      <c r="EL4" s="379"/>
      <c r="EM4" s="378"/>
      <c r="EN4" s="380"/>
      <c r="EO4" s="378"/>
      <c r="EP4" s="379"/>
      <c r="EQ4" s="378"/>
      <c r="ER4" s="380"/>
      <c r="ES4" s="378"/>
      <c r="ET4" s="379"/>
      <c r="EU4" s="378"/>
      <c r="EV4" s="380"/>
      <c r="EW4" s="378"/>
      <c r="EX4" s="379"/>
      <c r="EY4" s="378"/>
      <c r="EZ4" s="380"/>
      <c r="FA4" s="378"/>
      <c r="FB4" s="379"/>
      <c r="FC4" s="378"/>
      <c r="FD4" s="380"/>
      <c r="FE4" s="378"/>
      <c r="FF4" s="379"/>
      <c r="FG4" s="378"/>
      <c r="FH4" s="380"/>
      <c r="FI4" s="378"/>
      <c r="FJ4" s="379"/>
      <c r="FK4" s="378"/>
      <c r="FL4" s="380"/>
      <c r="FM4" s="378"/>
      <c r="FN4" s="379"/>
      <c r="FO4" s="378"/>
      <c r="FP4" s="380"/>
      <c r="FQ4" s="378"/>
      <c r="FR4" s="379"/>
      <c r="FS4" s="378"/>
      <c r="FT4" s="380"/>
      <c r="FU4" s="378"/>
      <c r="FV4" s="379"/>
      <c r="FW4" s="378"/>
      <c r="FX4" s="380"/>
      <c r="FY4" s="378"/>
      <c r="FZ4" s="379"/>
      <c r="GA4" s="378"/>
      <c r="GB4" s="380"/>
      <c r="GC4" s="378"/>
      <c r="GD4" s="379"/>
      <c r="GE4" s="378"/>
      <c r="GF4" s="380"/>
      <c r="GG4" s="378"/>
      <c r="GH4" s="379"/>
      <c r="GI4" s="378"/>
      <c r="GJ4" s="380"/>
      <c r="GK4" s="378"/>
      <c r="GL4" s="379"/>
      <c r="GM4" s="378"/>
      <c r="GN4" s="380"/>
      <c r="GO4" s="378"/>
      <c r="GP4" s="379"/>
      <c r="GQ4" s="378"/>
      <c r="GR4" s="380"/>
      <c r="GS4" s="378"/>
      <c r="GT4" s="379"/>
      <c r="GU4" s="378"/>
      <c r="GV4" s="380"/>
      <c r="GW4" s="378"/>
      <c r="GX4" s="379"/>
      <c r="GY4" s="378"/>
      <c r="GZ4" s="380"/>
      <c r="HA4" s="378"/>
      <c r="HB4" s="379"/>
      <c r="HC4" s="378"/>
      <c r="HD4" s="380"/>
      <c r="HE4" s="378"/>
      <c r="HF4" s="379"/>
      <c r="HG4" s="378"/>
      <c r="HH4" s="380"/>
      <c r="HI4" s="378"/>
      <c r="HJ4" s="379"/>
      <c r="HK4" s="378"/>
      <c r="HL4" s="380"/>
      <c r="HM4" s="378"/>
      <c r="HN4" s="379"/>
      <c r="HO4" s="378"/>
      <c r="HP4" s="380"/>
      <c r="HQ4" s="378"/>
      <c r="HR4" s="379"/>
      <c r="HS4" s="378"/>
      <c r="HT4" s="380"/>
      <c r="HU4" s="378"/>
      <c r="HV4" s="379"/>
      <c r="HW4" s="378"/>
      <c r="HX4" s="380"/>
      <c r="HY4" s="378"/>
      <c r="HZ4" s="379"/>
      <c r="IA4" s="378"/>
      <c r="IB4" s="380"/>
      <c r="IC4" s="378"/>
      <c r="ID4" s="379"/>
      <c r="IE4" s="378"/>
      <c r="IF4" s="380"/>
      <c r="IG4" s="378"/>
      <c r="IH4" s="379"/>
      <c r="II4" s="378"/>
      <c r="IJ4" s="380"/>
      <c r="IK4" s="378"/>
      <c r="IL4" s="379"/>
      <c r="IM4" s="378"/>
      <c r="IN4" s="380"/>
      <c r="IO4" s="378"/>
      <c r="IP4" s="379"/>
      <c r="IQ4" s="378"/>
      <c r="IR4" s="380"/>
      <c r="IS4" s="378"/>
      <c r="IT4" s="379"/>
      <c r="IU4" s="378"/>
      <c r="IV4" s="380"/>
    </row>
    <row r="5" spans="1:11" s="1" customFormat="1" ht="12.75">
      <c r="A5" s="613" t="str">
        <f>+'IS'!A4</f>
        <v>QUARTERLY REPORT ON CONSOLIDATED RESULTS FOR THE FOURTH  FINANCIAL QUARTER  </v>
      </c>
      <c r="B5" s="613"/>
      <c r="C5" s="613"/>
      <c r="D5" s="613"/>
      <c r="E5" s="613"/>
      <c r="F5" s="613"/>
      <c r="G5" s="613"/>
      <c r="H5" s="613"/>
      <c r="I5" s="613"/>
      <c r="J5" s="613"/>
      <c r="K5" s="467"/>
    </row>
    <row r="6" spans="1:11" s="1" customFormat="1" ht="12.75">
      <c r="A6" s="613" t="str">
        <f>+'IS'!A5</f>
        <v> ENDED 31 DECEMBER 2009</v>
      </c>
      <c r="B6" s="613"/>
      <c r="C6" s="613"/>
      <c r="D6" s="613"/>
      <c r="E6" s="613"/>
      <c r="F6" s="613"/>
      <c r="G6" s="613"/>
      <c r="H6" s="613"/>
      <c r="I6" s="613"/>
      <c r="J6" s="613"/>
      <c r="K6" s="467"/>
    </row>
    <row r="7" spans="1:11" s="9" customFormat="1" ht="12.75">
      <c r="A7" s="136"/>
      <c r="B7" s="136"/>
      <c r="C7" s="136"/>
      <c r="D7" s="136"/>
      <c r="E7" s="136"/>
      <c r="F7" s="136"/>
      <c r="G7" s="136"/>
      <c r="H7" s="136"/>
      <c r="I7" s="136"/>
      <c r="J7" s="136"/>
      <c r="K7" s="468"/>
    </row>
    <row r="8" spans="1:10" ht="12.75">
      <c r="A8" s="617" t="s">
        <v>27</v>
      </c>
      <c r="B8" s="617"/>
      <c r="C8" s="617"/>
      <c r="D8" s="617"/>
      <c r="E8" s="617"/>
      <c r="F8" s="617"/>
      <c r="G8" s="617"/>
      <c r="H8" s="617"/>
      <c r="I8" s="617"/>
      <c r="J8" s="617"/>
    </row>
    <row r="9" spans="1:11" s="94" customFormat="1" ht="12.75">
      <c r="A9" s="619" t="s">
        <v>34</v>
      </c>
      <c r="B9" s="619"/>
      <c r="C9" s="619"/>
      <c r="D9" s="619"/>
      <c r="E9" s="619"/>
      <c r="F9" s="619"/>
      <c r="G9" s="619"/>
      <c r="H9" s="619"/>
      <c r="I9" s="619"/>
      <c r="J9" s="619"/>
      <c r="K9" s="469"/>
    </row>
    <row r="10" spans="1:11" s="94" customFormat="1" ht="12.75">
      <c r="A10" s="383"/>
      <c r="B10" s="383"/>
      <c r="C10" s="383"/>
      <c r="D10" s="383"/>
      <c r="E10" s="383"/>
      <c r="F10" s="383"/>
      <c r="G10" s="383"/>
      <c r="H10" s="383"/>
      <c r="I10" s="383"/>
      <c r="J10" s="383"/>
      <c r="K10" s="469"/>
    </row>
    <row r="11" spans="1:11" s="18" customFormat="1" ht="12.75">
      <c r="A11" s="94"/>
      <c r="B11" s="94"/>
      <c r="C11" s="95"/>
      <c r="D11" s="95" t="s">
        <v>261</v>
      </c>
      <c r="E11" s="94"/>
      <c r="F11" s="94"/>
      <c r="G11" s="94"/>
      <c r="H11" s="94"/>
      <c r="I11" s="65"/>
      <c r="J11" s="36"/>
      <c r="K11" s="465"/>
    </row>
    <row r="12" spans="1:11" s="91" customFormat="1" ht="8.25" customHeight="1">
      <c r="A12" s="5"/>
      <c r="B12" s="5"/>
      <c r="C12" s="96"/>
      <c r="D12" s="90"/>
      <c r="E12" s="90"/>
      <c r="F12" s="90"/>
      <c r="G12" s="90"/>
      <c r="H12" s="18"/>
      <c r="I12" s="98"/>
      <c r="J12" s="37"/>
      <c r="K12" s="470"/>
    </row>
    <row r="13" spans="4:11" s="91" customFormat="1" ht="12.75" customHeight="1">
      <c r="D13" s="620" t="s">
        <v>51</v>
      </c>
      <c r="E13" s="620"/>
      <c r="F13" s="620"/>
      <c r="G13" s="97" t="s">
        <v>19</v>
      </c>
      <c r="I13" s="93"/>
      <c r="J13" s="99"/>
      <c r="K13" s="470"/>
    </row>
    <row r="14" spans="1:11" s="1" customFormat="1" ht="12.75">
      <c r="A14" s="91"/>
      <c r="B14" s="91"/>
      <c r="C14" s="91"/>
      <c r="D14" s="92"/>
      <c r="E14" s="92"/>
      <c r="F14" s="92"/>
      <c r="G14" s="92"/>
      <c r="H14" s="91"/>
      <c r="I14" s="93"/>
      <c r="J14" s="91"/>
      <c r="K14" s="467"/>
    </row>
    <row r="15" spans="1:11" s="1" customFormat="1" ht="12.75">
      <c r="A15" s="31"/>
      <c r="B15" s="31"/>
      <c r="C15" s="31"/>
      <c r="D15" s="63"/>
      <c r="E15" s="36" t="s">
        <v>130</v>
      </c>
      <c r="F15" s="36"/>
      <c r="G15" s="63"/>
      <c r="H15" s="31"/>
      <c r="I15" s="64"/>
      <c r="J15" s="31"/>
      <c r="K15" s="467"/>
    </row>
    <row r="16" spans="1:11" s="1" customFormat="1" ht="12.75">
      <c r="A16" s="31"/>
      <c r="B16" s="31"/>
      <c r="C16" s="31"/>
      <c r="D16" s="63"/>
      <c r="E16" s="36" t="s">
        <v>131</v>
      </c>
      <c r="F16" s="36"/>
      <c r="G16" s="63"/>
      <c r="H16" s="31"/>
      <c r="I16" s="64"/>
      <c r="J16" s="31"/>
      <c r="K16" s="467"/>
    </row>
    <row r="17" spans="1:11" s="1" customFormat="1" ht="12.75">
      <c r="A17" s="31"/>
      <c r="B17" s="31"/>
      <c r="C17" s="36" t="s">
        <v>20</v>
      </c>
      <c r="D17" s="36" t="s">
        <v>20</v>
      </c>
      <c r="E17" s="36" t="s">
        <v>132</v>
      </c>
      <c r="F17" s="36" t="s">
        <v>199</v>
      </c>
      <c r="G17" s="36" t="s">
        <v>21</v>
      </c>
      <c r="H17" s="36"/>
      <c r="I17" s="65" t="s">
        <v>53</v>
      </c>
      <c r="J17" s="36" t="s">
        <v>23</v>
      </c>
      <c r="K17" s="467"/>
    </row>
    <row r="18" spans="1:10" ht="13.5" thickBot="1">
      <c r="A18" s="31"/>
      <c r="B18" s="31"/>
      <c r="C18" s="66" t="s">
        <v>22</v>
      </c>
      <c r="D18" s="66" t="s">
        <v>32</v>
      </c>
      <c r="E18" s="66" t="s">
        <v>136</v>
      </c>
      <c r="F18" s="66" t="s">
        <v>136</v>
      </c>
      <c r="G18" s="66" t="s">
        <v>231</v>
      </c>
      <c r="H18" s="66" t="s">
        <v>52</v>
      </c>
      <c r="I18" s="67" t="s">
        <v>54</v>
      </c>
      <c r="J18" s="66" t="s">
        <v>55</v>
      </c>
    </row>
    <row r="19" spans="1:10" ht="12.75">
      <c r="A19" s="34"/>
      <c r="B19" s="34"/>
      <c r="C19" s="400" t="s">
        <v>10</v>
      </c>
      <c r="D19" s="400" t="s">
        <v>10</v>
      </c>
      <c r="E19" s="400" t="s">
        <v>10</v>
      </c>
      <c r="F19" s="400" t="s">
        <v>10</v>
      </c>
      <c r="G19" s="400" t="s">
        <v>10</v>
      </c>
      <c r="H19" s="400" t="s">
        <v>10</v>
      </c>
      <c r="I19" s="462" t="s">
        <v>10</v>
      </c>
      <c r="J19" s="400" t="s">
        <v>10</v>
      </c>
    </row>
    <row r="20" spans="1:10" ht="12.75">
      <c r="A20" s="31" t="s">
        <v>218</v>
      </c>
      <c r="B20" s="31"/>
      <c r="C20" s="39"/>
      <c r="D20" s="39"/>
      <c r="E20" s="39"/>
      <c r="F20" s="39"/>
      <c r="G20" s="39"/>
      <c r="H20" s="39"/>
      <c r="I20" s="41"/>
      <c r="J20" s="39"/>
    </row>
    <row r="21" spans="1:10" ht="12.75">
      <c r="A21" s="387" t="s">
        <v>309</v>
      </c>
      <c r="B21" s="43"/>
      <c r="C21" s="72"/>
      <c r="D21" s="72"/>
      <c r="E21" s="72"/>
      <c r="F21" s="72"/>
      <c r="G21" s="72"/>
      <c r="H21" s="72"/>
      <c r="I21" s="41"/>
      <c r="J21" s="72"/>
    </row>
    <row r="22" spans="1:10" ht="12.75">
      <c r="A22" s="387"/>
      <c r="B22" s="43"/>
      <c r="C22" s="72"/>
      <c r="D22" s="72"/>
      <c r="E22" s="72"/>
      <c r="F22" s="72"/>
      <c r="G22" s="72"/>
      <c r="H22" s="72"/>
      <c r="I22" s="41"/>
      <c r="J22" s="72"/>
    </row>
    <row r="23" spans="1:10" ht="12.75">
      <c r="A23" s="34" t="s">
        <v>219</v>
      </c>
      <c r="B23" s="32"/>
      <c r="C23" s="43">
        <v>13333333</v>
      </c>
      <c r="D23" s="43">
        <v>5061195</v>
      </c>
      <c r="E23" s="43">
        <v>-29327</v>
      </c>
      <c r="F23" s="43">
        <v>1900555</v>
      </c>
      <c r="G23" s="43">
        <v>8086621</v>
      </c>
      <c r="H23" s="43">
        <f>SUM(C23:G23)</f>
        <v>28352377</v>
      </c>
      <c r="I23" s="583">
        <v>881322</v>
      </c>
      <c r="J23" s="43">
        <f>SUM(H23:I23)</f>
        <v>29233699</v>
      </c>
    </row>
    <row r="24" spans="1:11" ht="12.75">
      <c r="A24" s="34" t="s">
        <v>331</v>
      </c>
      <c r="B24" s="43"/>
      <c r="C24" s="584">
        <v>0</v>
      </c>
      <c r="D24" s="584">
        <v>0</v>
      </c>
      <c r="E24" s="584">
        <v>0</v>
      </c>
      <c r="F24" s="584">
        <v>0</v>
      </c>
      <c r="G24" s="585">
        <f>+'IS'!H48</f>
        <v>-2730503</v>
      </c>
      <c r="H24" s="584">
        <f>SUM(C24:G24)</f>
        <v>-2730503</v>
      </c>
      <c r="I24" s="586">
        <f>+'IS'!H49</f>
        <v>205444</v>
      </c>
      <c r="J24" s="584">
        <f>+H24+I24</f>
        <v>-2525059</v>
      </c>
      <c r="K24" s="517" t="s">
        <v>266</v>
      </c>
    </row>
    <row r="25" spans="1:11" ht="12.75">
      <c r="A25" s="34" t="s">
        <v>182</v>
      </c>
      <c r="B25" s="43"/>
      <c r="C25" s="584">
        <v>0</v>
      </c>
      <c r="D25" s="584">
        <v>0</v>
      </c>
      <c r="E25" s="584">
        <f>+'BS'!D44-STE!E23</f>
        <v>8060</v>
      </c>
      <c r="F25" s="584">
        <v>0</v>
      </c>
      <c r="G25" s="584">
        <v>0</v>
      </c>
      <c r="H25" s="584">
        <f>SUM(C25:G25)</f>
        <v>8060</v>
      </c>
      <c r="I25" s="586">
        <v>0</v>
      </c>
      <c r="J25" s="584">
        <f>+H25+I25</f>
        <v>8060</v>
      </c>
      <c r="K25" s="517" t="s">
        <v>266</v>
      </c>
    </row>
    <row r="26" spans="1:10" ht="12.75">
      <c r="A26" s="34" t="s">
        <v>298</v>
      </c>
      <c r="B26" s="43"/>
      <c r="C26" s="584">
        <v>0</v>
      </c>
      <c r="D26" s="584">
        <v>0</v>
      </c>
      <c r="E26" s="584">
        <v>0</v>
      </c>
      <c r="F26" s="584">
        <v>0</v>
      </c>
      <c r="G26" s="584">
        <v>0</v>
      </c>
      <c r="H26" s="584">
        <v>0</v>
      </c>
      <c r="I26" s="103">
        <v>-1057008</v>
      </c>
      <c r="J26" s="584">
        <f>+H26+I26</f>
        <v>-1057008</v>
      </c>
    </row>
    <row r="27" spans="1:10" ht="13.5" customHeight="1">
      <c r="A27" s="49" t="s">
        <v>332</v>
      </c>
      <c r="B27" s="32"/>
      <c r="C27" s="587">
        <f aca="true" t="shared" si="0" ref="C27:J27">SUM(C23:C26)</f>
        <v>13333333</v>
      </c>
      <c r="D27" s="587">
        <f t="shared" si="0"/>
        <v>5061195</v>
      </c>
      <c r="E27" s="587">
        <f t="shared" si="0"/>
        <v>-21267</v>
      </c>
      <c r="F27" s="587">
        <f t="shared" si="0"/>
        <v>1900555</v>
      </c>
      <c r="G27" s="587">
        <f>SUM(G23:G26)</f>
        <v>5356118</v>
      </c>
      <c r="H27" s="587">
        <f>SUM(H23:H26)</f>
        <v>25629934</v>
      </c>
      <c r="I27" s="588">
        <f t="shared" si="0"/>
        <v>29758</v>
      </c>
      <c r="J27" s="587">
        <f t="shared" si="0"/>
        <v>25659692</v>
      </c>
    </row>
    <row r="28" spans="1:10" ht="3.75" customHeight="1" thickBot="1">
      <c r="A28" s="34"/>
      <c r="B28" s="43"/>
      <c r="C28" s="589"/>
      <c r="D28" s="589"/>
      <c r="E28" s="589"/>
      <c r="F28" s="589"/>
      <c r="G28" s="589"/>
      <c r="H28" s="589"/>
      <c r="I28" s="100"/>
      <c r="J28" s="589"/>
    </row>
    <row r="29" spans="2:11" s="13" customFormat="1" ht="11.25">
      <c r="B29" s="515"/>
      <c r="C29" s="515">
        <f>+C27-'BS'!D42</f>
        <v>0</v>
      </c>
      <c r="D29" s="515">
        <f>+D27-'BS'!D43</f>
        <v>0</v>
      </c>
      <c r="E29" s="515">
        <f>+E27-'BS'!D44</f>
        <v>0</v>
      </c>
      <c r="F29" s="515">
        <f>+F27-'BS'!D45</f>
        <v>0</v>
      </c>
      <c r="G29" s="515">
        <f>+G27-'BS'!D46</f>
        <v>0</v>
      </c>
      <c r="H29" s="515">
        <f>+H27-'BS'!D47</f>
        <v>0</v>
      </c>
      <c r="I29" s="516">
        <f>+I27-'BS'!D48</f>
        <v>0</v>
      </c>
      <c r="J29" s="515">
        <f>+J27-'BS'!D50</f>
        <v>0</v>
      </c>
      <c r="K29" s="515"/>
    </row>
    <row r="30" spans="1:10" ht="12.75">
      <c r="A30" s="31" t="s">
        <v>218</v>
      </c>
      <c r="B30" s="43"/>
      <c r="C30" s="43"/>
      <c r="D30" s="43"/>
      <c r="E30" s="43"/>
      <c r="F30" s="43"/>
      <c r="G30" s="43"/>
      <c r="H30" s="43"/>
      <c r="I30" s="68"/>
      <c r="J30" s="43"/>
    </row>
    <row r="31" spans="1:10" ht="12.75">
      <c r="A31" s="387" t="s">
        <v>310</v>
      </c>
      <c r="B31" s="43"/>
      <c r="C31" s="43"/>
      <c r="D31" s="43"/>
      <c r="E31" s="43"/>
      <c r="F31" s="43"/>
      <c r="G31" s="43"/>
      <c r="H31" s="43"/>
      <c r="I31" s="68"/>
      <c r="J31" s="43"/>
    </row>
    <row r="32" spans="1:10" ht="12.75">
      <c r="A32" s="387"/>
      <c r="B32" s="34"/>
      <c r="C32" s="34"/>
      <c r="D32" s="34"/>
      <c r="E32" s="34"/>
      <c r="F32" s="34"/>
      <c r="G32" s="34"/>
      <c r="H32" s="34"/>
      <c r="I32" s="68"/>
      <c r="J32" s="34"/>
    </row>
    <row r="33" spans="1:10" ht="12.75">
      <c r="A33" s="34" t="s">
        <v>143</v>
      </c>
      <c r="B33" s="34"/>
      <c r="C33" s="43">
        <v>10000000</v>
      </c>
      <c r="D33" s="43">
        <v>8394528</v>
      </c>
      <c r="E33" s="43">
        <v>-9315</v>
      </c>
      <c r="F33" s="43">
        <v>0</v>
      </c>
      <c r="G33" s="43">
        <v>15390699</v>
      </c>
      <c r="H33" s="45">
        <f>SUM(C33:G33)</f>
        <v>33775912</v>
      </c>
      <c r="I33" s="72">
        <v>0</v>
      </c>
      <c r="J33" s="45">
        <f aca="true" t="shared" si="1" ref="J33:J38">SUM(H33:I33)</f>
        <v>33775912</v>
      </c>
    </row>
    <row r="34" spans="1:11" s="8" customFormat="1" ht="12.75">
      <c r="A34" s="34" t="s">
        <v>331</v>
      </c>
      <c r="B34" s="49"/>
      <c r="C34" s="45">
        <v>0</v>
      </c>
      <c r="D34" s="45">
        <v>0</v>
      </c>
      <c r="E34" s="45">
        <v>0</v>
      </c>
      <c r="F34" s="45">
        <v>0</v>
      </c>
      <c r="G34" s="45">
        <v>-7304078</v>
      </c>
      <c r="H34" s="45">
        <f>SUM(C34:G34)</f>
        <v>-7304078</v>
      </c>
      <c r="I34" s="68">
        <v>79772</v>
      </c>
      <c r="J34" s="45">
        <f t="shared" si="1"/>
        <v>-7224306</v>
      </c>
      <c r="K34" s="291"/>
    </row>
    <row r="35" spans="1:11" s="8" customFormat="1" ht="12.75">
      <c r="A35" s="34" t="s">
        <v>182</v>
      </c>
      <c r="B35" s="49"/>
      <c r="C35" s="45">
        <v>0</v>
      </c>
      <c r="D35" s="45">
        <v>0</v>
      </c>
      <c r="E35" s="45">
        <v>-20012</v>
      </c>
      <c r="F35" s="45">
        <v>0</v>
      </c>
      <c r="G35" s="45">
        <v>0</v>
      </c>
      <c r="H35" s="45">
        <f>SUM(C35:G35)</f>
        <v>-20012</v>
      </c>
      <c r="I35" s="68">
        <v>0</v>
      </c>
      <c r="J35" s="45">
        <f t="shared" si="1"/>
        <v>-20012</v>
      </c>
      <c r="K35" s="291"/>
    </row>
    <row r="36" spans="1:11" s="8" customFormat="1" ht="12.75">
      <c r="A36" s="34" t="s">
        <v>279</v>
      </c>
      <c r="B36" s="49"/>
      <c r="C36" s="45">
        <v>3333333</v>
      </c>
      <c r="D36" s="45">
        <v>-3333333</v>
      </c>
      <c r="E36" s="45">
        <v>0</v>
      </c>
      <c r="F36" s="45">
        <v>0</v>
      </c>
      <c r="G36" s="45">
        <v>0</v>
      </c>
      <c r="H36" s="45">
        <f>SUM(C36:G36)</f>
        <v>0</v>
      </c>
      <c r="I36" s="68">
        <v>0</v>
      </c>
      <c r="J36" s="45">
        <f t="shared" si="1"/>
        <v>0</v>
      </c>
      <c r="K36" s="291"/>
    </row>
    <row r="37" spans="1:11" s="8" customFormat="1" ht="12.75">
      <c r="A37" s="34" t="s">
        <v>313</v>
      </c>
      <c r="B37" s="49"/>
      <c r="C37" s="45"/>
      <c r="D37" s="45"/>
      <c r="E37" s="45"/>
      <c r="F37" s="45">
        <v>1900555</v>
      </c>
      <c r="G37" s="45"/>
      <c r="H37" s="45">
        <f>SUM(C37:G37)</f>
        <v>1900555</v>
      </c>
      <c r="I37" s="68"/>
      <c r="J37" s="45">
        <f t="shared" si="1"/>
        <v>1900555</v>
      </c>
      <c r="K37" s="291"/>
    </row>
    <row r="38" spans="1:10" ht="12.75" customHeight="1">
      <c r="A38" s="34" t="s">
        <v>298</v>
      </c>
      <c r="B38" s="34"/>
      <c r="C38" s="44">
        <v>0</v>
      </c>
      <c r="D38" s="44">
        <v>0</v>
      </c>
      <c r="E38" s="44">
        <v>0</v>
      </c>
      <c r="F38" s="44">
        <v>0</v>
      </c>
      <c r="G38" s="44">
        <v>0</v>
      </c>
      <c r="H38" s="44">
        <v>0</v>
      </c>
      <c r="I38" s="68">
        <v>801550</v>
      </c>
      <c r="J38" s="45">
        <f t="shared" si="1"/>
        <v>801550</v>
      </c>
    </row>
    <row r="39" spans="1:10" ht="15.75" customHeight="1">
      <c r="A39" s="49" t="s">
        <v>332</v>
      </c>
      <c r="B39" s="49"/>
      <c r="C39" s="70">
        <f>SUM(C33:C38)</f>
        <v>13333333</v>
      </c>
      <c r="D39" s="70">
        <f aca="true" t="shared" si="2" ref="D39:J39">SUM(D33:D38)</f>
        <v>5061195</v>
      </c>
      <c r="E39" s="70">
        <f t="shared" si="2"/>
        <v>-29327</v>
      </c>
      <c r="F39" s="284">
        <f t="shared" si="2"/>
        <v>1900555</v>
      </c>
      <c r="G39" s="70">
        <f t="shared" si="2"/>
        <v>8086621</v>
      </c>
      <c r="H39" s="70">
        <f t="shared" si="2"/>
        <v>28352377</v>
      </c>
      <c r="I39" s="70">
        <f t="shared" si="2"/>
        <v>881322</v>
      </c>
      <c r="J39" s="70">
        <f t="shared" si="2"/>
        <v>29233699</v>
      </c>
    </row>
    <row r="40" spans="1:10" ht="2.25" customHeight="1" thickBot="1">
      <c r="A40" s="49"/>
      <c r="B40" s="49"/>
      <c r="C40" s="101"/>
      <c r="D40" s="101"/>
      <c r="E40" s="101"/>
      <c r="F40" s="101"/>
      <c r="G40" s="101"/>
      <c r="H40" s="101"/>
      <c r="I40" s="102"/>
      <c r="J40" s="101"/>
    </row>
    <row r="41" spans="1:10" ht="12.75">
      <c r="A41" s="49"/>
      <c r="B41" s="49"/>
      <c r="C41" s="75"/>
      <c r="D41" s="75"/>
      <c r="E41" s="76"/>
      <c r="F41" s="76"/>
      <c r="G41" s="76"/>
      <c r="H41" s="75"/>
      <c r="I41" s="77"/>
      <c r="J41" s="76"/>
    </row>
    <row r="42" spans="1:10" ht="9.75" customHeight="1">
      <c r="A42" s="29" t="s">
        <v>95</v>
      </c>
      <c r="B42" s="30"/>
      <c r="C42" s="78"/>
      <c r="D42" s="78"/>
      <c r="E42" s="78"/>
      <c r="F42" s="78"/>
      <c r="G42" s="75"/>
      <c r="H42" s="78"/>
      <c r="I42" s="77"/>
      <c r="J42" s="79"/>
    </row>
    <row r="43" spans="1:10" ht="12.75">
      <c r="A43" s="618" t="s">
        <v>210</v>
      </c>
      <c r="B43" s="618"/>
      <c r="C43" s="618"/>
      <c r="D43" s="618"/>
      <c r="E43" s="618"/>
      <c r="F43" s="618"/>
      <c r="G43" s="618"/>
      <c r="H43" s="618"/>
      <c r="I43" s="618"/>
      <c r="J43" s="618"/>
    </row>
    <row r="44" spans="1:10" ht="12.75">
      <c r="A44" s="618"/>
      <c r="B44" s="618"/>
      <c r="C44" s="618"/>
      <c r="D44" s="618"/>
      <c r="E44" s="618"/>
      <c r="F44" s="618"/>
      <c r="G44" s="618"/>
      <c r="H44" s="618"/>
      <c r="I44" s="618"/>
      <c r="J44" s="618"/>
    </row>
    <row r="45" spans="1:8" ht="13.5" customHeight="1">
      <c r="A45" s="23"/>
      <c r="B45" s="23"/>
      <c r="C45" s="23"/>
      <c r="D45" s="23"/>
      <c r="E45" s="23"/>
      <c r="F45" s="23"/>
      <c r="G45" s="23"/>
      <c r="H45" s="23"/>
    </row>
    <row r="46" spans="1:10" ht="12.75">
      <c r="A46" s="8"/>
      <c r="B46" s="8"/>
      <c r="C46" s="8"/>
      <c r="D46" s="8"/>
      <c r="E46" s="8"/>
      <c r="F46" s="8"/>
      <c r="G46" s="10"/>
      <c r="H46" s="8"/>
      <c r="J46" s="6"/>
    </row>
    <row r="47" spans="3:7" ht="12.75">
      <c r="C47" s="17"/>
      <c r="D47" s="17"/>
      <c r="E47" s="17"/>
      <c r="F47" s="17"/>
      <c r="G47" s="17"/>
    </row>
    <row r="48" spans="3:7" ht="12.75">
      <c r="C48" s="6"/>
      <c r="D48" s="20"/>
      <c r="E48" s="20"/>
      <c r="F48" s="20"/>
      <c r="G48" s="6"/>
    </row>
    <row r="50" ht="12.75">
      <c r="G50" s="6"/>
    </row>
  </sheetData>
  <sheetProtection/>
  <mergeCells count="7">
    <mergeCell ref="A2:D2"/>
    <mergeCell ref="A43:J44"/>
    <mergeCell ref="A5:J5"/>
    <mergeCell ref="A6:J6"/>
    <mergeCell ref="A8:J8"/>
    <mergeCell ref="A9:J9"/>
    <mergeCell ref="D13:F13"/>
  </mergeCells>
  <hyperlinks>
    <hyperlink ref="B1" r:id="rId1" display="http://www.smrhrgroup.com/"/>
  </hyperlinks>
  <printOptions horizontalCentered="1"/>
  <pageMargins left="0.3937007874015748" right="0.3937007874015748" top="0.5905511811023623" bottom="0.2362204724409449" header="0.5118110236220472" footer="0.5118110236220472"/>
  <pageSetup horizontalDpi="600" verticalDpi="600" orientation="landscape" paperSize="9" scale="77" r:id="rId3"/>
  <headerFooter alignWithMargins="0">
    <oddFooter>&amp;L&amp;"Arial,Italic"&amp;8&amp;D&amp;C&amp;"Arial,Italic"&amp;8Page &amp;P&amp;R&amp;"Arial,Italic"&amp;8&amp;F-&amp;A</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O96"/>
  <sheetViews>
    <sheetView view="pageBreakPreview" zoomScaleSheetLayoutView="100" zoomScalePageLayoutView="0" workbookViewId="0" topLeftCell="A1">
      <selection activeCell="B44" sqref="B44"/>
    </sheetView>
  </sheetViews>
  <sheetFormatPr defaultColWidth="4.7109375" defaultRowHeight="12.75"/>
  <cols>
    <col min="1" max="1" width="15.00390625" style="19" customWidth="1"/>
    <col min="2" max="2" width="30.7109375" style="19" customWidth="1"/>
    <col min="3" max="3" width="18.28125" style="11" customWidth="1"/>
    <col min="4" max="4" width="3.00390625" style="19" customWidth="1"/>
    <col min="5" max="5" width="20.28125" style="19" bestFit="1" customWidth="1"/>
    <col min="6" max="6" width="0.13671875" style="19" hidden="1" customWidth="1"/>
    <col min="7" max="10" width="4.7109375" style="19" hidden="1" customWidth="1"/>
    <col min="11" max="16384" width="4.7109375" style="19" customWidth="1"/>
  </cols>
  <sheetData>
    <row r="1" spans="1:6" s="24" customFormat="1" ht="57.75" customHeight="1">
      <c r="A1" s="451" t="s">
        <v>216</v>
      </c>
      <c r="B1" s="452" t="s">
        <v>217</v>
      </c>
      <c r="C1" s="122" t="s">
        <v>63</v>
      </c>
      <c r="D1" s="360"/>
      <c r="E1" s="360"/>
      <c r="F1" s="360"/>
    </row>
    <row r="2" spans="3:4" s="18" customFormat="1" ht="15.75" customHeight="1">
      <c r="C2" s="361"/>
      <c r="D2" s="361"/>
    </row>
    <row r="3" spans="1:4" s="18" customFormat="1" ht="15.75" customHeight="1">
      <c r="A3" s="378"/>
      <c r="B3" s="379"/>
      <c r="C3" s="361"/>
      <c r="D3" s="361"/>
    </row>
    <row r="4" spans="1:10" s="32" customFormat="1" ht="12.75">
      <c r="A4" s="613" t="str">
        <f>+'IS'!A4</f>
        <v>QUARTERLY REPORT ON CONSOLIDATED RESULTS FOR THE FOURTH  FINANCIAL QUARTER  </v>
      </c>
      <c r="B4" s="613"/>
      <c r="C4" s="613"/>
      <c r="D4" s="613"/>
      <c r="E4" s="613"/>
      <c r="F4" s="613"/>
      <c r="G4" s="613"/>
      <c r="H4" s="613"/>
      <c r="I4" s="613"/>
      <c r="J4" s="613"/>
    </row>
    <row r="5" spans="1:10" s="32" customFormat="1" ht="12.75">
      <c r="A5" s="613" t="str">
        <f>+'IS'!A5</f>
        <v> ENDED 31 DECEMBER 2009</v>
      </c>
      <c r="B5" s="613"/>
      <c r="C5" s="613"/>
      <c r="D5" s="613"/>
      <c r="E5" s="613"/>
      <c r="F5" s="613"/>
      <c r="G5" s="613"/>
      <c r="H5" s="613"/>
      <c r="I5" s="613"/>
      <c r="J5" s="613"/>
    </row>
    <row r="6" spans="1:10" s="62" customFormat="1" ht="12.75">
      <c r="A6" s="136"/>
      <c r="B6" s="136"/>
      <c r="C6" s="136"/>
      <c r="D6" s="136"/>
      <c r="E6" s="136"/>
      <c r="F6" s="136"/>
      <c r="G6" s="136"/>
      <c r="H6" s="136"/>
      <c r="I6" s="136"/>
      <c r="J6" s="136"/>
    </row>
    <row r="7" spans="3:5" s="32" customFormat="1" ht="12">
      <c r="C7" s="302"/>
      <c r="E7" s="64"/>
    </row>
    <row r="8" spans="1:5" s="383" customFormat="1" ht="12">
      <c r="A8" s="622" t="s">
        <v>28</v>
      </c>
      <c r="B8" s="622"/>
      <c r="C8" s="622"/>
      <c r="D8" s="622"/>
      <c r="E8" s="622"/>
    </row>
    <row r="9" spans="1:5" s="383" customFormat="1" ht="12">
      <c r="A9" s="622" t="s">
        <v>34</v>
      </c>
      <c r="B9" s="622"/>
      <c r="C9" s="622"/>
      <c r="D9" s="622"/>
      <c r="E9" s="622"/>
    </row>
    <row r="10" spans="3:5" s="32" customFormat="1" ht="12">
      <c r="C10" s="302"/>
      <c r="E10" s="64"/>
    </row>
    <row r="11" spans="2:5" s="32" customFormat="1" ht="12">
      <c r="B11" s="71"/>
      <c r="C11" s="65" t="s">
        <v>234</v>
      </c>
      <c r="E11" s="64" t="s">
        <v>232</v>
      </c>
    </row>
    <row r="12" spans="1:5" s="43" customFormat="1" ht="12">
      <c r="A12" s="118"/>
      <c r="B12" s="32"/>
      <c r="C12" s="65" t="s">
        <v>183</v>
      </c>
      <c r="D12" s="32"/>
      <c r="E12" s="64" t="s">
        <v>233</v>
      </c>
    </row>
    <row r="13" spans="3:5" s="43" customFormat="1" ht="13.5" thickBot="1">
      <c r="C13" s="137" t="s">
        <v>311</v>
      </c>
      <c r="D13" s="52"/>
      <c r="E13" s="137" t="s">
        <v>307</v>
      </c>
    </row>
    <row r="14" spans="3:5" s="43" customFormat="1" ht="12">
      <c r="C14" s="41" t="s">
        <v>10</v>
      </c>
      <c r="D14" s="72"/>
      <c r="E14" s="72" t="s">
        <v>10</v>
      </c>
    </row>
    <row r="15" spans="1:15" s="43" customFormat="1" ht="12">
      <c r="A15" s="45"/>
      <c r="B15" s="45"/>
      <c r="C15" s="45"/>
      <c r="D15" s="45"/>
      <c r="E15" s="45"/>
      <c r="F15" s="45"/>
      <c r="G15" s="45"/>
      <c r="H15" s="45"/>
      <c r="I15" s="45"/>
      <c r="J15" s="45"/>
      <c r="K15" s="45"/>
      <c r="L15" s="45"/>
      <c r="M15" s="45"/>
      <c r="N15" s="45"/>
      <c r="O15" s="45"/>
    </row>
    <row r="16" spans="1:15" s="43" customFormat="1" ht="12">
      <c r="A16" s="62" t="s">
        <v>17</v>
      </c>
      <c r="B16" s="62"/>
      <c r="C16" s="45"/>
      <c r="D16" s="45"/>
      <c r="E16" s="45"/>
      <c r="F16" s="45"/>
      <c r="G16" s="45"/>
      <c r="H16" s="45"/>
      <c r="I16" s="45"/>
      <c r="J16" s="45"/>
      <c r="K16" s="45"/>
      <c r="L16" s="45"/>
      <c r="M16" s="45"/>
      <c r="N16" s="45"/>
      <c r="O16" s="45"/>
    </row>
    <row r="17" spans="1:15" s="43" customFormat="1" ht="12">
      <c r="A17" s="45" t="s">
        <v>33</v>
      </c>
      <c r="B17" s="45"/>
      <c r="C17" s="45">
        <f>+'IS'!H38</f>
        <v>-2341364</v>
      </c>
      <c r="D17" s="45"/>
      <c r="E17" s="41">
        <v>-7170806</v>
      </c>
      <c r="F17" s="45"/>
      <c r="G17" s="45"/>
      <c r="H17" s="45"/>
      <c r="I17" s="45"/>
      <c r="J17" s="45"/>
      <c r="K17" s="45"/>
      <c r="L17" s="45"/>
      <c r="M17" s="45"/>
      <c r="N17" s="45"/>
      <c r="O17" s="45"/>
    </row>
    <row r="18" spans="1:15" s="43" customFormat="1" ht="12">
      <c r="A18" s="45"/>
      <c r="B18" s="45"/>
      <c r="C18" s="45"/>
      <c r="D18" s="45"/>
      <c r="E18" s="45"/>
      <c r="F18" s="45"/>
      <c r="G18" s="45"/>
      <c r="H18" s="45"/>
      <c r="I18" s="45"/>
      <c r="J18" s="45"/>
      <c r="K18" s="45"/>
      <c r="L18" s="45"/>
      <c r="M18" s="45"/>
      <c r="N18" s="45"/>
      <c r="O18" s="45"/>
    </row>
    <row r="19" spans="1:15" s="43" customFormat="1" ht="12">
      <c r="A19" s="45" t="s">
        <v>96</v>
      </c>
      <c r="B19" s="45"/>
      <c r="C19" s="45"/>
      <c r="D19" s="45"/>
      <c r="E19" s="45"/>
      <c r="F19" s="45"/>
      <c r="G19" s="45"/>
      <c r="H19" s="45"/>
      <c r="I19" s="45"/>
      <c r="J19" s="45"/>
      <c r="K19" s="45"/>
      <c r="L19" s="45"/>
      <c r="M19" s="45"/>
      <c r="N19" s="45"/>
      <c r="O19" s="45"/>
    </row>
    <row r="20" spans="1:15" s="43" customFormat="1" ht="12">
      <c r="A20" s="74" t="s">
        <v>355</v>
      </c>
      <c r="B20" s="45"/>
      <c r="C20" s="45">
        <v>1181404</v>
      </c>
      <c r="D20" s="45"/>
      <c r="E20" s="41">
        <v>933103</v>
      </c>
      <c r="F20" s="45"/>
      <c r="G20" s="45"/>
      <c r="H20" s="45"/>
      <c r="I20" s="45"/>
      <c r="J20" s="45"/>
      <c r="K20" s="45"/>
      <c r="L20" s="45"/>
      <c r="M20" s="45"/>
      <c r="N20" s="45"/>
      <c r="O20" s="45"/>
    </row>
    <row r="21" spans="1:15" s="43" customFormat="1" ht="12">
      <c r="A21" s="74" t="s">
        <v>356</v>
      </c>
      <c r="B21" s="45"/>
      <c r="C21" s="45">
        <v>1394418</v>
      </c>
      <c r="D21" s="45"/>
      <c r="E21" s="41">
        <v>2953362</v>
      </c>
      <c r="F21" s="45"/>
      <c r="G21" s="45"/>
      <c r="H21" s="45"/>
      <c r="I21" s="45"/>
      <c r="J21" s="45"/>
      <c r="K21" s="45"/>
      <c r="L21" s="45"/>
      <c r="M21" s="45"/>
      <c r="N21" s="45"/>
      <c r="O21" s="45"/>
    </row>
    <row r="22" spans="1:15" s="43" customFormat="1" ht="12">
      <c r="A22" s="74" t="s">
        <v>357</v>
      </c>
      <c r="B22" s="45"/>
      <c r="C22" s="45">
        <v>8250</v>
      </c>
      <c r="D22" s="45"/>
      <c r="E22" s="41">
        <v>-20012</v>
      </c>
      <c r="F22" s="45"/>
      <c r="G22" s="45"/>
      <c r="H22" s="45"/>
      <c r="I22" s="45"/>
      <c r="J22" s="45"/>
      <c r="K22" s="45"/>
      <c r="L22" s="45"/>
      <c r="M22" s="45"/>
      <c r="N22" s="45"/>
      <c r="O22" s="45"/>
    </row>
    <row r="23" spans="1:15" s="43" customFormat="1" ht="12">
      <c r="A23" s="74" t="s">
        <v>358</v>
      </c>
      <c r="B23" s="45"/>
      <c r="C23" s="45">
        <v>-11914</v>
      </c>
      <c r="D23" s="45"/>
      <c r="E23" s="41">
        <v>-20054</v>
      </c>
      <c r="F23" s="45"/>
      <c r="G23" s="45"/>
      <c r="H23" s="45"/>
      <c r="I23" s="45"/>
      <c r="J23" s="45"/>
      <c r="K23" s="45"/>
      <c r="L23" s="45"/>
      <c r="M23" s="45"/>
      <c r="N23" s="45"/>
      <c r="O23" s="45"/>
    </row>
    <row r="24" spans="1:15" s="43" customFormat="1" ht="12">
      <c r="A24" s="74" t="s">
        <v>359</v>
      </c>
      <c r="B24" s="45"/>
      <c r="C24" s="56">
        <v>207294</v>
      </c>
      <c r="D24" s="56"/>
      <c r="E24" s="55">
        <v>55824</v>
      </c>
      <c r="F24" s="45"/>
      <c r="G24" s="45"/>
      <c r="H24" s="45"/>
      <c r="I24" s="45"/>
      <c r="J24" s="45"/>
      <c r="K24" s="45"/>
      <c r="L24" s="45"/>
      <c r="M24" s="45"/>
      <c r="N24" s="45"/>
      <c r="O24" s="45"/>
    </row>
    <row r="25" spans="1:15" s="43" customFormat="1" ht="12">
      <c r="A25" s="74" t="s">
        <v>360</v>
      </c>
      <c r="B25" s="45"/>
      <c r="C25" s="56">
        <v>0</v>
      </c>
      <c r="D25" s="56"/>
      <c r="E25" s="55">
        <v>-154510</v>
      </c>
      <c r="F25" s="45"/>
      <c r="G25" s="45"/>
      <c r="H25" s="45"/>
      <c r="I25" s="45"/>
      <c r="J25" s="45"/>
      <c r="K25" s="45"/>
      <c r="L25" s="45"/>
      <c r="M25" s="45"/>
      <c r="N25" s="45"/>
      <c r="O25" s="45"/>
    </row>
    <row r="26" spans="1:15" s="43" customFormat="1" ht="12">
      <c r="A26" s="74" t="s">
        <v>287</v>
      </c>
      <c r="B26" s="45"/>
      <c r="C26" s="56">
        <v>-24585</v>
      </c>
      <c r="D26" s="56"/>
      <c r="E26" s="55">
        <v>-3300</v>
      </c>
      <c r="F26" s="45"/>
      <c r="G26" s="45"/>
      <c r="H26" s="45"/>
      <c r="I26" s="45"/>
      <c r="J26" s="45"/>
      <c r="K26" s="45"/>
      <c r="L26" s="45"/>
      <c r="M26" s="45"/>
      <c r="N26" s="45"/>
      <c r="O26" s="45"/>
    </row>
    <row r="27" spans="1:15" s="43" customFormat="1" ht="11.25" customHeight="1">
      <c r="A27" s="577" t="s">
        <v>277</v>
      </c>
      <c r="B27" s="56"/>
      <c r="C27" s="56">
        <v>4526</v>
      </c>
      <c r="D27" s="56"/>
      <c r="E27" s="55">
        <v>98931</v>
      </c>
      <c r="F27" s="45"/>
      <c r="G27" s="45"/>
      <c r="H27" s="45"/>
      <c r="I27" s="45"/>
      <c r="J27" s="45"/>
      <c r="K27" s="45"/>
      <c r="L27" s="45"/>
      <c r="M27" s="45"/>
      <c r="N27" s="45"/>
      <c r="O27" s="45"/>
    </row>
    <row r="28" spans="1:15" s="43" customFormat="1" ht="11.25" customHeight="1">
      <c r="A28" s="577" t="s">
        <v>379</v>
      </c>
      <c r="B28" s="56"/>
      <c r="C28" s="56">
        <v>0</v>
      </c>
      <c r="D28" s="56"/>
      <c r="E28" s="55">
        <v>2800</v>
      </c>
      <c r="F28" s="45"/>
      <c r="G28" s="45"/>
      <c r="H28" s="45"/>
      <c r="I28" s="45"/>
      <c r="J28" s="45"/>
      <c r="K28" s="45"/>
      <c r="L28" s="45"/>
      <c r="M28" s="45"/>
      <c r="N28" s="45"/>
      <c r="O28" s="45"/>
    </row>
    <row r="29" spans="1:15" s="43" customFormat="1" ht="11.25" customHeight="1">
      <c r="A29" s="577" t="s">
        <v>380</v>
      </c>
      <c r="B29" s="56"/>
      <c r="C29" s="56">
        <v>36659</v>
      </c>
      <c r="D29" s="56"/>
      <c r="E29" s="55">
        <v>0</v>
      </c>
      <c r="F29" s="45"/>
      <c r="G29" s="45"/>
      <c r="H29" s="45"/>
      <c r="I29" s="45"/>
      <c r="J29" s="45"/>
      <c r="K29" s="45"/>
      <c r="L29" s="45"/>
      <c r="M29" s="45"/>
      <c r="N29" s="45"/>
      <c r="O29" s="45"/>
    </row>
    <row r="30" spans="1:15" s="43" customFormat="1" ht="11.25" customHeight="1">
      <c r="A30" s="577" t="s">
        <v>317</v>
      </c>
      <c r="B30" s="56"/>
      <c r="C30" s="56">
        <v>0</v>
      </c>
      <c r="D30" s="56"/>
      <c r="E30" s="55">
        <v>2002</v>
      </c>
      <c r="F30" s="45"/>
      <c r="G30" s="45"/>
      <c r="H30" s="45"/>
      <c r="I30" s="45"/>
      <c r="J30" s="45"/>
      <c r="K30" s="45"/>
      <c r="L30" s="45"/>
      <c r="M30" s="45"/>
      <c r="N30" s="45"/>
      <c r="O30" s="45"/>
    </row>
    <row r="31" spans="1:15" s="43" customFormat="1" ht="11.25" customHeight="1">
      <c r="A31" s="577" t="s">
        <v>361</v>
      </c>
      <c r="B31" s="56"/>
      <c r="C31" s="56">
        <v>0</v>
      </c>
      <c r="D31" s="56"/>
      <c r="E31" s="55">
        <v>13940</v>
      </c>
      <c r="F31" s="45"/>
      <c r="G31" s="45"/>
      <c r="H31" s="45"/>
      <c r="I31" s="45"/>
      <c r="J31" s="45"/>
      <c r="K31" s="45"/>
      <c r="L31" s="45"/>
      <c r="M31" s="45"/>
      <c r="N31" s="45"/>
      <c r="O31" s="45"/>
    </row>
    <row r="32" spans="1:15" s="43" customFormat="1" ht="11.25" customHeight="1">
      <c r="A32" s="577" t="s">
        <v>381</v>
      </c>
      <c r="B32" s="56"/>
      <c r="C32" s="56">
        <v>8960</v>
      </c>
      <c r="D32" s="56"/>
      <c r="E32" s="55">
        <v>-80468</v>
      </c>
      <c r="F32" s="45"/>
      <c r="G32" s="45"/>
      <c r="H32" s="45"/>
      <c r="I32" s="45"/>
      <c r="J32" s="45"/>
      <c r="K32" s="45"/>
      <c r="L32" s="45"/>
      <c r="M32" s="45"/>
      <c r="N32" s="45"/>
      <c r="O32" s="45"/>
    </row>
    <row r="33" spans="1:15" s="43" customFormat="1" ht="11.25" customHeight="1">
      <c r="A33" s="529" t="s">
        <v>291</v>
      </c>
      <c r="B33" s="54"/>
      <c r="C33" s="54">
        <v>-369588</v>
      </c>
      <c r="D33" s="54"/>
      <c r="E33" s="47">
        <v>-33123</v>
      </c>
      <c r="F33" s="45"/>
      <c r="G33" s="45"/>
      <c r="H33" s="45"/>
      <c r="I33" s="45"/>
      <c r="J33" s="45"/>
      <c r="K33" s="45"/>
      <c r="L33" s="45"/>
      <c r="M33" s="45"/>
      <c r="N33" s="45"/>
      <c r="O33" s="45"/>
    </row>
    <row r="34" spans="1:15" s="43" customFormat="1" ht="12">
      <c r="A34" s="45" t="s">
        <v>18</v>
      </c>
      <c r="B34" s="45"/>
      <c r="C34" s="45">
        <f>SUM(C17:C33)</f>
        <v>94060</v>
      </c>
      <c r="D34" s="45"/>
      <c r="E34" s="45">
        <f>SUM(E17:E33)</f>
        <v>-3422311</v>
      </c>
      <c r="F34" s="45"/>
      <c r="G34" s="45"/>
      <c r="H34" s="45"/>
      <c r="I34" s="45"/>
      <c r="J34" s="45"/>
      <c r="K34" s="45"/>
      <c r="L34" s="45"/>
      <c r="M34" s="45"/>
      <c r="N34" s="45"/>
      <c r="O34" s="45"/>
    </row>
    <row r="35" spans="1:15" s="43" customFormat="1" ht="12">
      <c r="A35" s="45"/>
      <c r="B35" s="45"/>
      <c r="C35" s="45"/>
      <c r="D35" s="45"/>
      <c r="E35" s="45"/>
      <c r="F35" s="45"/>
      <c r="G35" s="45"/>
      <c r="H35" s="45"/>
      <c r="I35" s="45"/>
      <c r="J35" s="45"/>
      <c r="K35" s="45"/>
      <c r="L35" s="45"/>
      <c r="M35" s="45"/>
      <c r="N35" s="45"/>
      <c r="O35" s="45"/>
    </row>
    <row r="36" spans="1:15" s="43" customFormat="1" ht="12">
      <c r="A36" s="45" t="s">
        <v>97</v>
      </c>
      <c r="B36" s="45"/>
      <c r="C36" s="56"/>
      <c r="D36" s="45"/>
      <c r="E36" s="56"/>
      <c r="F36" s="45"/>
      <c r="G36" s="45"/>
      <c r="H36" s="45"/>
      <c r="I36" s="45"/>
      <c r="J36" s="45"/>
      <c r="K36" s="45"/>
      <c r="L36" s="45"/>
      <c r="M36" s="45"/>
      <c r="N36" s="45"/>
      <c r="O36" s="45"/>
    </row>
    <row r="37" spans="1:15" s="43" customFormat="1" ht="12">
      <c r="A37" s="74" t="s">
        <v>362</v>
      </c>
      <c r="B37" s="45"/>
      <c r="C37" s="56">
        <v>25040</v>
      </c>
      <c r="D37" s="56"/>
      <c r="E37" s="55">
        <v>6382158</v>
      </c>
      <c r="F37" s="45"/>
      <c r="G37" s="45"/>
      <c r="H37" s="45"/>
      <c r="I37" s="45"/>
      <c r="J37" s="45"/>
      <c r="K37" s="45"/>
      <c r="L37" s="45"/>
      <c r="M37" s="45"/>
      <c r="N37" s="45"/>
      <c r="O37" s="45"/>
    </row>
    <row r="38" spans="1:15" s="43" customFormat="1" ht="12">
      <c r="A38" s="74" t="s">
        <v>363</v>
      </c>
      <c r="B38" s="45"/>
      <c r="C38" s="56">
        <v>0</v>
      </c>
      <c r="D38" s="56"/>
      <c r="E38" s="55">
        <v>903080</v>
      </c>
      <c r="F38" s="45"/>
      <c r="G38" s="45"/>
      <c r="H38" s="45"/>
      <c r="I38" s="45"/>
      <c r="J38" s="45"/>
      <c r="K38" s="45"/>
      <c r="L38" s="45"/>
      <c r="M38" s="45"/>
      <c r="N38" s="45"/>
      <c r="O38" s="45"/>
    </row>
    <row r="39" spans="1:15" s="43" customFormat="1" ht="12">
      <c r="A39" s="74" t="s">
        <v>364</v>
      </c>
      <c r="B39" s="45"/>
      <c r="C39" s="56">
        <v>1039176</v>
      </c>
      <c r="D39" s="56"/>
      <c r="E39" s="55">
        <v>2122688</v>
      </c>
      <c r="F39" s="45"/>
      <c r="G39" s="45"/>
      <c r="H39" s="45"/>
      <c r="I39" s="45"/>
      <c r="J39" s="45"/>
      <c r="K39" s="45"/>
      <c r="L39" s="45"/>
      <c r="M39" s="45"/>
      <c r="N39" s="45"/>
      <c r="O39" s="45"/>
    </row>
    <row r="40" spans="1:15" s="43" customFormat="1" ht="12">
      <c r="A40" s="74" t="s">
        <v>127</v>
      </c>
      <c r="B40" s="45"/>
      <c r="C40" s="56">
        <v>-10443</v>
      </c>
      <c r="D40" s="56"/>
      <c r="E40" s="55">
        <v>219057</v>
      </c>
      <c r="F40" s="45"/>
      <c r="G40" s="531"/>
      <c r="H40" s="45"/>
      <c r="I40" s="45"/>
      <c r="J40" s="45"/>
      <c r="K40" s="45"/>
      <c r="L40" s="45"/>
      <c r="M40" s="45"/>
      <c r="N40" s="45"/>
      <c r="O40" s="45"/>
    </row>
    <row r="41" spans="1:15" s="43" customFormat="1" ht="12">
      <c r="A41" s="54"/>
      <c r="B41" s="54"/>
      <c r="C41" s="54"/>
      <c r="D41" s="54"/>
      <c r="E41" s="54"/>
      <c r="F41" s="45"/>
      <c r="G41" s="531"/>
      <c r="H41" s="45"/>
      <c r="I41" s="45"/>
      <c r="J41" s="45"/>
      <c r="K41" s="45"/>
      <c r="L41" s="45"/>
      <c r="M41" s="45"/>
      <c r="N41" s="45"/>
      <c r="O41" s="45"/>
    </row>
    <row r="42" spans="1:15" s="43" customFormat="1" ht="12">
      <c r="A42" s="45" t="s">
        <v>137</v>
      </c>
      <c r="B42" s="45"/>
      <c r="C42" s="45">
        <f>SUM(C34:C41)</f>
        <v>1147833</v>
      </c>
      <c r="D42" s="45"/>
      <c r="E42" s="45">
        <f>SUM(E34:E41)</f>
        <v>6204672</v>
      </c>
      <c r="F42" s="45"/>
      <c r="G42" s="45"/>
      <c r="H42" s="45"/>
      <c r="I42" s="45"/>
      <c r="J42" s="45"/>
      <c r="K42" s="45"/>
      <c r="L42" s="45"/>
      <c r="M42" s="45"/>
      <c r="N42" s="45"/>
      <c r="O42" s="45"/>
    </row>
    <row r="43" spans="1:15" s="43" customFormat="1" ht="12">
      <c r="A43" s="74" t="s">
        <v>140</v>
      </c>
      <c r="B43" s="45"/>
      <c r="C43" s="45">
        <v>0</v>
      </c>
      <c r="D43" s="45"/>
      <c r="E43" s="45">
        <v>-783</v>
      </c>
      <c r="F43" s="45"/>
      <c r="G43" s="45"/>
      <c r="H43" s="45"/>
      <c r="I43" s="45"/>
      <c r="J43" s="45"/>
      <c r="K43" s="45"/>
      <c r="L43" s="45"/>
      <c r="M43" s="45"/>
      <c r="N43" s="45"/>
      <c r="O43" s="45"/>
    </row>
    <row r="44" spans="1:15" s="43" customFormat="1" ht="12">
      <c r="A44" s="74" t="s">
        <v>123</v>
      </c>
      <c r="B44" s="45"/>
      <c r="C44" s="45">
        <v>-138086</v>
      </c>
      <c r="D44" s="45"/>
      <c r="E44" s="41">
        <v>-238334</v>
      </c>
      <c r="F44" s="45"/>
      <c r="G44" s="45"/>
      <c r="H44" s="45"/>
      <c r="I44" s="45"/>
      <c r="J44" s="45"/>
      <c r="K44" s="45"/>
      <c r="L44" s="45"/>
      <c r="M44" s="45"/>
      <c r="N44" s="45"/>
      <c r="O44" s="45"/>
    </row>
    <row r="45" spans="1:15" s="43" customFormat="1" ht="12">
      <c r="A45" s="74" t="s">
        <v>338</v>
      </c>
      <c r="B45" s="45"/>
      <c r="C45" s="45">
        <v>18331</v>
      </c>
      <c r="D45" s="45"/>
      <c r="E45" s="41"/>
      <c r="F45" s="45"/>
      <c r="G45" s="45"/>
      <c r="H45" s="45"/>
      <c r="I45" s="45"/>
      <c r="J45" s="45"/>
      <c r="K45" s="45"/>
      <c r="L45" s="45"/>
      <c r="M45" s="45"/>
      <c r="N45" s="45"/>
      <c r="O45" s="45"/>
    </row>
    <row r="46" spans="1:15" s="43" customFormat="1" ht="12">
      <c r="A46" s="74"/>
      <c r="B46" s="45"/>
      <c r="C46" s="45"/>
      <c r="D46" s="45"/>
      <c r="E46" s="41"/>
      <c r="F46" s="45"/>
      <c r="G46" s="45"/>
      <c r="H46" s="45"/>
      <c r="I46" s="45"/>
      <c r="J46" s="45"/>
      <c r="K46" s="45"/>
      <c r="L46" s="45"/>
      <c r="M46" s="45"/>
      <c r="N46" s="45"/>
      <c r="O46" s="45"/>
    </row>
    <row r="47" spans="1:15" s="43" customFormat="1" ht="12">
      <c r="A47" s="89" t="s">
        <v>98</v>
      </c>
      <c r="B47" s="89"/>
      <c r="C47" s="89">
        <f>SUM(C42:C46)</f>
        <v>1028078</v>
      </c>
      <c r="D47" s="89"/>
      <c r="E47" s="89">
        <f>SUM(E42:E46)</f>
        <v>5965555</v>
      </c>
      <c r="F47" s="45"/>
      <c r="G47" s="45"/>
      <c r="H47" s="45"/>
      <c r="I47" s="45"/>
      <c r="J47" s="45"/>
      <c r="K47" s="45"/>
      <c r="L47" s="45"/>
      <c r="M47" s="45"/>
      <c r="N47" s="45"/>
      <c r="O47" s="45"/>
    </row>
    <row r="48" spans="1:15" s="43" customFormat="1" ht="12">
      <c r="A48" s="45"/>
      <c r="B48" s="45"/>
      <c r="C48" s="45"/>
      <c r="D48" s="45"/>
      <c r="E48" s="45"/>
      <c r="F48" s="45"/>
      <c r="G48" s="45"/>
      <c r="H48" s="45"/>
      <c r="I48" s="45"/>
      <c r="J48" s="45"/>
      <c r="K48" s="45"/>
      <c r="L48" s="45"/>
      <c r="M48" s="45"/>
      <c r="N48" s="45"/>
      <c r="O48" s="45"/>
    </row>
    <row r="49" spans="1:15" s="43" customFormat="1" ht="12">
      <c r="A49" s="62" t="s">
        <v>29</v>
      </c>
      <c r="B49" s="45"/>
      <c r="C49" s="45"/>
      <c r="D49" s="45"/>
      <c r="E49" s="45"/>
      <c r="F49" s="45"/>
      <c r="G49" s="45"/>
      <c r="H49" s="45"/>
      <c r="I49" s="45"/>
      <c r="J49" s="45"/>
      <c r="K49" s="45"/>
      <c r="L49" s="45"/>
      <c r="M49" s="45"/>
      <c r="N49" s="45"/>
      <c r="O49" s="45"/>
    </row>
    <row r="50" spans="1:15" s="43" customFormat="1" ht="12">
      <c r="A50" s="74" t="s">
        <v>365</v>
      </c>
      <c r="B50" s="45"/>
      <c r="C50" s="56">
        <v>-44446</v>
      </c>
      <c r="D50" s="45"/>
      <c r="E50" s="41">
        <v>-156406</v>
      </c>
      <c r="F50" s="45"/>
      <c r="G50" s="45"/>
      <c r="H50" s="45"/>
      <c r="I50" s="45"/>
      <c r="J50" s="45"/>
      <c r="K50" s="45"/>
      <c r="L50" s="45"/>
      <c r="M50" s="45"/>
      <c r="N50" s="45"/>
      <c r="O50" s="45"/>
    </row>
    <row r="51" spans="1:15" s="43" customFormat="1" ht="12">
      <c r="A51" s="74" t="s">
        <v>366</v>
      </c>
      <c r="B51" s="45"/>
      <c r="C51" s="56">
        <v>0</v>
      </c>
      <c r="D51" s="45"/>
      <c r="E51" s="41">
        <v>-6165080</v>
      </c>
      <c r="F51" s="45"/>
      <c r="G51" s="45"/>
      <c r="H51" s="45"/>
      <c r="I51" s="45"/>
      <c r="J51" s="45"/>
      <c r="K51" s="45"/>
      <c r="L51" s="45"/>
      <c r="M51" s="45"/>
      <c r="N51" s="45"/>
      <c r="O51" s="45"/>
    </row>
    <row r="52" spans="1:15" s="43" customFormat="1" ht="12">
      <c r="A52" s="605" t="s">
        <v>367</v>
      </c>
      <c r="B52" s="45"/>
      <c r="C52" s="56">
        <v>-685422</v>
      </c>
      <c r="D52" s="45"/>
      <c r="E52" s="41">
        <v>-2566609</v>
      </c>
      <c r="F52" s="45"/>
      <c r="G52" s="45"/>
      <c r="H52" s="45"/>
      <c r="I52" s="45"/>
      <c r="J52" s="45"/>
      <c r="K52" s="45"/>
      <c r="L52" s="45"/>
      <c r="M52" s="45"/>
      <c r="N52" s="45"/>
      <c r="O52" s="45"/>
    </row>
    <row r="53" spans="1:15" s="43" customFormat="1" ht="12">
      <c r="A53" s="74" t="s">
        <v>368</v>
      </c>
      <c r="B53" s="45"/>
      <c r="C53" s="56">
        <v>-244890</v>
      </c>
      <c r="D53" s="45"/>
      <c r="E53" s="41">
        <v>-115178</v>
      </c>
      <c r="F53" s="45"/>
      <c r="G53" s="45"/>
      <c r="H53" s="45"/>
      <c r="I53" s="45"/>
      <c r="J53" s="45"/>
      <c r="K53" s="45"/>
      <c r="L53" s="45"/>
      <c r="M53" s="45"/>
      <c r="N53" s="45"/>
      <c r="O53" s="45"/>
    </row>
    <row r="54" spans="1:5" s="45" customFormat="1" ht="12">
      <c r="A54" s="74" t="s">
        <v>369</v>
      </c>
      <c r="C54" s="45">
        <v>109774</v>
      </c>
      <c r="E54" s="41">
        <v>3300</v>
      </c>
    </row>
    <row r="55" spans="1:5" s="45" customFormat="1" ht="12">
      <c r="A55" s="605" t="s">
        <v>358</v>
      </c>
      <c r="C55" s="45">
        <v>11914</v>
      </c>
      <c r="E55" s="41">
        <v>20054</v>
      </c>
    </row>
    <row r="56" spans="1:15" s="43" customFormat="1" ht="12">
      <c r="A56" s="89" t="s">
        <v>30</v>
      </c>
      <c r="B56" s="89"/>
      <c r="C56" s="89">
        <f>SUM(C50:C55)</f>
        <v>-853070</v>
      </c>
      <c r="D56" s="89"/>
      <c r="E56" s="89">
        <f>SUM(E50:E55)</f>
        <v>-8979919</v>
      </c>
      <c r="F56" s="45"/>
      <c r="G56" s="45"/>
      <c r="H56" s="45"/>
      <c r="I56" s="45"/>
      <c r="J56" s="45"/>
      <c r="K56" s="45"/>
      <c r="L56" s="45"/>
      <c r="M56" s="45"/>
      <c r="N56" s="45"/>
      <c r="O56" s="45"/>
    </row>
    <row r="57" spans="1:15" s="43" customFormat="1" ht="12">
      <c r="A57" s="45"/>
      <c r="B57" s="45"/>
      <c r="C57" s="45"/>
      <c r="D57" s="45"/>
      <c r="E57" s="45"/>
      <c r="F57" s="45"/>
      <c r="G57" s="45"/>
      <c r="H57" s="45"/>
      <c r="I57" s="45"/>
      <c r="J57" s="45"/>
      <c r="K57" s="45"/>
      <c r="L57" s="45"/>
      <c r="M57" s="45"/>
      <c r="N57" s="45"/>
      <c r="O57" s="45"/>
    </row>
    <row r="58" spans="1:15" s="43" customFormat="1" ht="12">
      <c r="A58" s="45"/>
      <c r="B58" s="45"/>
      <c r="C58" s="45"/>
      <c r="D58" s="45"/>
      <c r="E58" s="45"/>
      <c r="F58" s="45"/>
      <c r="G58" s="45"/>
      <c r="H58" s="45"/>
      <c r="I58" s="45"/>
      <c r="J58" s="45"/>
      <c r="K58" s="45"/>
      <c r="L58" s="45"/>
      <c r="M58" s="45"/>
      <c r="N58" s="45"/>
      <c r="O58" s="45"/>
    </row>
    <row r="59" spans="1:15" s="43" customFormat="1" ht="12">
      <c r="A59" s="62" t="s">
        <v>24</v>
      </c>
      <c r="B59" s="45"/>
      <c r="C59" s="45"/>
      <c r="D59" s="45"/>
      <c r="E59" s="45"/>
      <c r="F59" s="45"/>
      <c r="G59" s="45"/>
      <c r="H59" s="45"/>
      <c r="I59" s="45"/>
      <c r="J59" s="45"/>
      <c r="K59" s="45"/>
      <c r="L59" s="45"/>
      <c r="M59" s="45"/>
      <c r="N59" s="45"/>
      <c r="O59" s="45"/>
    </row>
    <row r="60" spans="1:15" s="43" customFormat="1" ht="12">
      <c r="A60" s="74" t="s">
        <v>370</v>
      </c>
      <c r="B60" s="45"/>
      <c r="C60" s="45">
        <v>-2280</v>
      </c>
      <c r="D60" s="45"/>
      <c r="E60" s="41">
        <v>-193973</v>
      </c>
      <c r="F60" s="45"/>
      <c r="G60" s="45"/>
      <c r="H60" s="45"/>
      <c r="I60" s="45"/>
      <c r="J60" s="45"/>
      <c r="K60" s="45"/>
      <c r="L60" s="45"/>
      <c r="M60" s="45"/>
      <c r="N60" s="45"/>
      <c r="O60" s="45"/>
    </row>
    <row r="61" spans="1:15" s="43" customFormat="1" ht="12">
      <c r="A61" s="74" t="s">
        <v>371</v>
      </c>
      <c r="B61" s="45"/>
      <c r="C61" s="45">
        <v>-151920</v>
      </c>
      <c r="D61" s="45"/>
      <c r="E61" s="41">
        <v>-77424</v>
      </c>
      <c r="F61" s="45"/>
      <c r="G61" s="45"/>
      <c r="H61" s="45"/>
      <c r="I61" s="45"/>
      <c r="J61" s="45"/>
      <c r="K61" s="45"/>
      <c r="L61" s="45"/>
      <c r="M61" s="45"/>
      <c r="N61" s="45"/>
      <c r="O61" s="45"/>
    </row>
    <row r="62" spans="1:15" s="43" customFormat="1" ht="12">
      <c r="A62" s="74" t="s">
        <v>372</v>
      </c>
      <c r="B62" s="45"/>
      <c r="C62" s="45">
        <f>-179874-27420</f>
        <v>-207294</v>
      </c>
      <c r="D62" s="45"/>
      <c r="E62" s="41">
        <f>-45079-10745</f>
        <v>-55824</v>
      </c>
      <c r="F62" s="45"/>
      <c r="G62" s="45"/>
      <c r="H62" s="45"/>
      <c r="I62" s="45"/>
      <c r="J62" s="45"/>
      <c r="K62" s="45"/>
      <c r="L62" s="45"/>
      <c r="M62" s="45"/>
      <c r="N62" s="45"/>
      <c r="O62" s="45"/>
    </row>
    <row r="63" spans="1:15" s="43" customFormat="1" ht="12">
      <c r="A63" s="89" t="s">
        <v>138</v>
      </c>
      <c r="B63" s="89"/>
      <c r="C63" s="89">
        <f>SUM(C60:C62)</f>
        <v>-361494</v>
      </c>
      <c r="D63" s="89"/>
      <c r="E63" s="89">
        <f>SUM(E60:E62)</f>
        <v>-327221</v>
      </c>
      <c r="F63" s="45"/>
      <c r="G63" s="45"/>
      <c r="H63" s="45"/>
      <c r="I63" s="45"/>
      <c r="J63" s="45"/>
      <c r="K63" s="45"/>
      <c r="L63" s="45"/>
      <c r="M63" s="45"/>
      <c r="N63" s="45"/>
      <c r="O63" s="45"/>
    </row>
    <row r="64" spans="1:15" s="43" customFormat="1" ht="12.75" customHeight="1" hidden="1">
      <c r="A64" s="45" t="s">
        <v>99</v>
      </c>
      <c r="B64" s="45"/>
      <c r="C64" s="45">
        <v>-20619</v>
      </c>
      <c r="D64" s="45"/>
      <c r="E64" s="41">
        <v>-11043</v>
      </c>
      <c r="F64" s="45"/>
      <c r="G64" s="45"/>
      <c r="H64" s="45"/>
      <c r="I64" s="45"/>
      <c r="J64" s="45"/>
      <c r="K64" s="45"/>
      <c r="L64" s="45"/>
      <c r="M64" s="45"/>
      <c r="N64" s="45"/>
      <c r="O64" s="45"/>
    </row>
    <row r="65" spans="1:15" s="43" customFormat="1" ht="12.75" customHeight="1" hidden="1">
      <c r="A65" s="45"/>
      <c r="B65" s="45"/>
      <c r="C65" s="73">
        <f>SUM(C60:C61)</f>
        <v>-154200</v>
      </c>
      <c r="D65" s="56"/>
      <c r="E65" s="73">
        <f>SUM(E60:E64)</f>
        <v>-665485</v>
      </c>
      <c r="F65" s="45"/>
      <c r="G65" s="45"/>
      <c r="H65" s="45"/>
      <c r="I65" s="45"/>
      <c r="J65" s="45"/>
      <c r="K65" s="45"/>
      <c r="L65" s="45"/>
      <c r="M65" s="45"/>
      <c r="N65" s="45"/>
      <c r="O65" s="45"/>
    </row>
    <row r="66" spans="1:15" s="43" customFormat="1" ht="12.75" customHeight="1">
      <c r="A66" s="45"/>
      <c r="B66" s="45"/>
      <c r="C66" s="45"/>
      <c r="D66" s="45"/>
      <c r="E66" s="45"/>
      <c r="F66" s="45"/>
      <c r="G66" s="45"/>
      <c r="H66" s="45"/>
      <c r="I66" s="45"/>
      <c r="J66" s="45"/>
      <c r="K66" s="45"/>
      <c r="L66" s="45"/>
      <c r="M66" s="45"/>
      <c r="N66" s="45"/>
      <c r="O66" s="45"/>
    </row>
    <row r="67" spans="1:15" s="43" customFormat="1" ht="12">
      <c r="A67" s="45"/>
      <c r="B67" s="45"/>
      <c r="C67" s="56"/>
      <c r="D67" s="56"/>
      <c r="E67" s="56"/>
      <c r="F67" s="41"/>
      <c r="G67" s="45"/>
      <c r="H67" s="45"/>
      <c r="I67" s="45"/>
      <c r="J67" s="45"/>
      <c r="K67" s="45"/>
      <c r="L67" s="45"/>
      <c r="M67" s="45"/>
      <c r="N67" s="45"/>
      <c r="O67" s="45"/>
    </row>
    <row r="68" spans="1:15" s="43" customFormat="1" ht="12">
      <c r="A68" s="62" t="s">
        <v>146</v>
      </c>
      <c r="B68" s="62"/>
      <c r="C68" s="45">
        <f>+C63+C56+C47</f>
        <v>-186486</v>
      </c>
      <c r="D68" s="45"/>
      <c r="E68" s="45">
        <f>+E63+E56+E47</f>
        <v>-3341585</v>
      </c>
      <c r="F68" s="45"/>
      <c r="G68" s="45"/>
      <c r="H68" s="45"/>
      <c r="I68" s="45"/>
      <c r="J68" s="45"/>
      <c r="K68" s="45"/>
      <c r="L68" s="45"/>
      <c r="M68" s="45"/>
      <c r="N68" s="45"/>
      <c r="O68" s="45"/>
    </row>
    <row r="69" spans="1:15" s="43" customFormat="1" ht="12">
      <c r="A69" s="62"/>
      <c r="B69" s="62"/>
      <c r="C69" s="45"/>
      <c r="D69" s="45"/>
      <c r="E69" s="45"/>
      <c r="F69" s="45"/>
      <c r="G69" s="45"/>
      <c r="H69" s="45"/>
      <c r="I69" s="45"/>
      <c r="J69" s="45"/>
      <c r="K69" s="45"/>
      <c r="L69" s="45"/>
      <c r="M69" s="45"/>
      <c r="N69" s="45"/>
      <c r="O69" s="45"/>
    </row>
    <row r="70" spans="1:15" s="43" customFormat="1" ht="12">
      <c r="A70" s="45" t="s">
        <v>299</v>
      </c>
      <c r="B70" s="62"/>
      <c r="C70" s="45">
        <v>0</v>
      </c>
      <c r="D70" s="45"/>
      <c r="E70" s="45">
        <v>0</v>
      </c>
      <c r="F70" s="45"/>
      <c r="G70" s="45"/>
      <c r="H70" s="45"/>
      <c r="I70" s="45"/>
      <c r="J70" s="45"/>
      <c r="K70" s="45"/>
      <c r="L70" s="45"/>
      <c r="M70" s="45"/>
      <c r="N70" s="45"/>
      <c r="O70" s="45"/>
    </row>
    <row r="71" spans="1:15" s="43" customFormat="1" ht="12">
      <c r="A71" s="62"/>
      <c r="B71" s="62"/>
      <c r="C71" s="45"/>
      <c r="D71" s="45"/>
      <c r="E71" s="45"/>
      <c r="F71" s="45"/>
      <c r="G71" s="45"/>
      <c r="H71" s="45"/>
      <c r="I71" s="45"/>
      <c r="J71" s="45"/>
      <c r="K71" s="45"/>
      <c r="L71" s="45"/>
      <c r="M71" s="45"/>
      <c r="N71" s="45"/>
      <c r="O71" s="45"/>
    </row>
    <row r="72" spans="1:5" s="45" customFormat="1" ht="12">
      <c r="A72" s="45" t="s">
        <v>147</v>
      </c>
      <c r="C72" s="45">
        <v>-1316082</v>
      </c>
      <c r="E72" s="41">
        <v>2025503</v>
      </c>
    </row>
    <row r="73" spans="1:15" s="43" customFormat="1" ht="12.75" thickBot="1">
      <c r="A73" s="104" t="s">
        <v>148</v>
      </c>
      <c r="B73" s="104"/>
      <c r="C73" s="105">
        <f>SUM(C68:C72)</f>
        <v>-1502568</v>
      </c>
      <c r="D73" s="105"/>
      <c r="E73" s="105">
        <f>SUM(E68:E72)</f>
        <v>-1316082</v>
      </c>
      <c r="F73" s="45"/>
      <c r="G73" s="45"/>
      <c r="H73" s="45"/>
      <c r="I73" s="45"/>
      <c r="J73" s="45"/>
      <c r="K73" s="45"/>
      <c r="L73" s="45"/>
      <c r="M73" s="45"/>
      <c r="N73" s="45"/>
      <c r="O73" s="45"/>
    </row>
    <row r="74" spans="1:15" s="43" customFormat="1" ht="12">
      <c r="A74" s="45"/>
      <c r="B74" s="45"/>
      <c r="C74" s="87"/>
      <c r="D74" s="87"/>
      <c r="E74" s="87"/>
      <c r="F74" s="45"/>
      <c r="G74" s="45"/>
      <c r="H74" s="45"/>
      <c r="I74" s="45"/>
      <c r="J74" s="45"/>
      <c r="K74" s="45"/>
      <c r="L74" s="45"/>
      <c r="M74" s="45"/>
      <c r="N74" s="45"/>
      <c r="O74" s="45"/>
    </row>
    <row r="75" spans="1:15" s="43" customFormat="1" ht="12">
      <c r="A75" s="45"/>
      <c r="B75" s="45"/>
      <c r="C75" s="87"/>
      <c r="D75" s="87"/>
      <c r="E75" s="87"/>
      <c r="F75" s="45"/>
      <c r="G75" s="45"/>
      <c r="H75" s="45"/>
      <c r="I75" s="45"/>
      <c r="J75" s="45"/>
      <c r="K75" s="45"/>
      <c r="L75" s="45"/>
      <c r="M75" s="45"/>
      <c r="N75" s="45"/>
      <c r="O75" s="45"/>
    </row>
    <row r="76" spans="1:15" s="43" customFormat="1" ht="12">
      <c r="A76" s="62" t="s">
        <v>149</v>
      </c>
      <c r="B76" s="45"/>
      <c r="C76" s="87"/>
      <c r="D76" s="87"/>
      <c r="E76" s="87"/>
      <c r="F76" s="45"/>
      <c r="G76" s="45"/>
      <c r="H76" s="45"/>
      <c r="I76" s="45"/>
      <c r="J76" s="45"/>
      <c r="K76" s="45"/>
      <c r="L76" s="45"/>
      <c r="M76" s="45"/>
      <c r="N76" s="45"/>
      <c r="O76" s="45"/>
    </row>
    <row r="77" spans="1:15" s="43" customFormat="1" ht="14.25" customHeight="1">
      <c r="A77" s="74" t="s">
        <v>373</v>
      </c>
      <c r="B77" s="45"/>
      <c r="C77" s="87">
        <v>360068</v>
      </c>
      <c r="D77" s="87"/>
      <c r="E77" s="87">
        <v>115178</v>
      </c>
      <c r="F77" s="45"/>
      <c r="G77" s="45"/>
      <c r="H77" s="45"/>
      <c r="I77" s="45"/>
      <c r="J77" s="45"/>
      <c r="K77" s="45"/>
      <c r="L77" s="45"/>
      <c r="M77" s="45"/>
      <c r="N77" s="45"/>
      <c r="O77" s="45"/>
    </row>
    <row r="78" spans="1:15" s="43" customFormat="1" ht="12">
      <c r="A78" s="74" t="s">
        <v>47</v>
      </c>
      <c r="B78" s="45"/>
      <c r="C78" s="106">
        <v>953545</v>
      </c>
      <c r="D78" s="87"/>
      <c r="E78" s="106">
        <v>477525</v>
      </c>
      <c r="F78" s="45"/>
      <c r="G78" s="45"/>
      <c r="H78" s="45"/>
      <c r="I78" s="45"/>
      <c r="J78" s="45"/>
      <c r="K78" s="45"/>
      <c r="L78" s="45"/>
      <c r="M78" s="45"/>
      <c r="N78" s="45"/>
      <c r="O78" s="45"/>
    </row>
    <row r="79" spans="1:15" s="43" customFormat="1" ht="12">
      <c r="A79" s="74" t="s">
        <v>150</v>
      </c>
      <c r="B79" s="45"/>
      <c r="C79" s="401">
        <v>-2456113</v>
      </c>
      <c r="D79" s="401"/>
      <c r="E79" s="401">
        <v>-1793607</v>
      </c>
      <c r="F79" s="45"/>
      <c r="G79" s="45"/>
      <c r="H79" s="45"/>
      <c r="I79" s="45"/>
      <c r="J79" s="45"/>
      <c r="K79" s="45"/>
      <c r="L79" s="45"/>
      <c r="M79" s="45"/>
      <c r="N79" s="45"/>
      <c r="O79" s="45"/>
    </row>
    <row r="80" spans="1:15" s="43" customFormat="1" ht="12">
      <c r="A80" s="74"/>
      <c r="B80" s="45"/>
      <c r="C80" s="106">
        <f>SUM(C77:C79)</f>
        <v>-1142500</v>
      </c>
      <c r="D80" s="87"/>
      <c r="E80" s="106">
        <f>SUM(E77:E79)</f>
        <v>-1200904</v>
      </c>
      <c r="F80" s="45"/>
      <c r="G80" s="45"/>
      <c r="H80" s="45"/>
      <c r="I80" s="45"/>
      <c r="J80" s="45"/>
      <c r="K80" s="45"/>
      <c r="L80" s="45"/>
      <c r="M80" s="45"/>
      <c r="N80" s="45"/>
      <c r="O80" s="45"/>
    </row>
    <row r="81" spans="1:15" s="43" customFormat="1" ht="12">
      <c r="A81" s="74" t="s">
        <v>374</v>
      </c>
      <c r="B81" s="45"/>
      <c r="C81" s="106">
        <v>-360068</v>
      </c>
      <c r="D81" s="87"/>
      <c r="E81" s="106">
        <v>-115178</v>
      </c>
      <c r="F81" s="45"/>
      <c r="G81" s="45"/>
      <c r="H81" s="45"/>
      <c r="I81" s="45"/>
      <c r="J81" s="45"/>
      <c r="K81" s="45"/>
      <c r="L81" s="45"/>
      <c r="M81" s="45"/>
      <c r="N81" s="45"/>
      <c r="O81" s="45"/>
    </row>
    <row r="82" spans="1:15" s="43" customFormat="1" ht="12.75" thickBot="1">
      <c r="A82" s="104" t="s">
        <v>148</v>
      </c>
      <c r="B82" s="104"/>
      <c r="C82" s="105">
        <f>+C80+C81</f>
        <v>-1502568</v>
      </c>
      <c r="D82" s="105"/>
      <c r="E82" s="105">
        <f>+E80+E81</f>
        <v>-1316082</v>
      </c>
      <c r="F82" s="45"/>
      <c r="G82" s="45"/>
      <c r="H82" s="45"/>
      <c r="I82" s="45"/>
      <c r="J82" s="45"/>
      <c r="K82" s="45"/>
      <c r="L82" s="45"/>
      <c r="M82" s="45"/>
      <c r="N82" s="45"/>
      <c r="O82" s="45"/>
    </row>
    <row r="83" spans="1:15" s="43" customFormat="1" ht="12">
      <c r="A83" s="45"/>
      <c r="B83" s="45"/>
      <c r="C83" s="578">
        <f>+C73-C82</f>
        <v>0</v>
      </c>
      <c r="D83" s="87"/>
      <c r="E83" s="87">
        <f>+E73-E82</f>
        <v>0</v>
      </c>
      <c r="F83" s="45"/>
      <c r="G83" s="45"/>
      <c r="H83" s="45"/>
      <c r="I83" s="45"/>
      <c r="J83" s="45"/>
      <c r="K83" s="45"/>
      <c r="L83" s="45"/>
      <c r="M83" s="45"/>
      <c r="N83" s="45"/>
      <c r="O83" s="45"/>
    </row>
    <row r="84" spans="1:15" s="43" customFormat="1" ht="12.75" customHeight="1">
      <c r="A84" s="45"/>
      <c r="B84" s="45"/>
      <c r="C84" s="300"/>
      <c r="D84" s="45"/>
      <c r="E84" s="45"/>
      <c r="F84" s="45"/>
      <c r="G84" s="45"/>
      <c r="H84" s="45"/>
      <c r="I84" s="45"/>
      <c r="J84" s="45"/>
      <c r="K84" s="45"/>
      <c r="L84" s="45"/>
      <c r="M84" s="45"/>
      <c r="N84" s="45"/>
      <c r="O84" s="45"/>
    </row>
    <row r="85" spans="1:15" ht="12.75" customHeight="1">
      <c r="A85" s="29" t="s">
        <v>95</v>
      </c>
      <c r="B85" s="27"/>
      <c r="C85" s="479"/>
      <c r="D85" s="27"/>
      <c r="E85" s="27"/>
      <c r="F85" s="11"/>
      <c r="G85" s="11"/>
      <c r="H85" s="11"/>
      <c r="I85" s="11"/>
      <c r="J85" s="11"/>
      <c r="K85" s="11"/>
      <c r="L85" s="11"/>
      <c r="M85" s="11"/>
      <c r="N85" s="11"/>
      <c r="O85" s="11"/>
    </row>
    <row r="86" spans="1:15" ht="29.25" customHeight="1">
      <c r="A86" s="621" t="s">
        <v>211</v>
      </c>
      <c r="B86" s="621"/>
      <c r="C86" s="621"/>
      <c r="D86" s="621"/>
      <c r="E86" s="621"/>
      <c r="F86" s="11"/>
      <c r="G86" s="11"/>
      <c r="H86" s="11"/>
      <c r="I86" s="11"/>
      <c r="J86" s="11"/>
      <c r="K86" s="11"/>
      <c r="L86" s="11"/>
      <c r="M86" s="11"/>
      <c r="N86" s="11"/>
      <c r="O86" s="11"/>
    </row>
    <row r="87" spans="1:15" ht="12.75">
      <c r="A87" s="27"/>
      <c r="B87" s="11"/>
      <c r="D87" s="11"/>
      <c r="E87" s="11"/>
      <c r="F87" s="11"/>
      <c r="G87" s="11"/>
      <c r="H87" s="11"/>
      <c r="I87" s="11"/>
      <c r="J87" s="11"/>
      <c r="K87" s="11"/>
      <c r="L87" s="11"/>
      <c r="M87" s="11"/>
      <c r="N87" s="11"/>
      <c r="O87" s="11"/>
    </row>
    <row r="88" spans="1:15" ht="12.75">
      <c r="A88" s="8"/>
      <c r="B88" s="11"/>
      <c r="D88" s="11"/>
      <c r="E88" s="11"/>
      <c r="F88" s="11"/>
      <c r="G88" s="11"/>
      <c r="H88" s="11"/>
      <c r="I88" s="11"/>
      <c r="J88" s="11"/>
      <c r="K88" s="11"/>
      <c r="L88" s="11"/>
      <c r="M88" s="11"/>
      <c r="N88" s="11"/>
      <c r="O88" s="11"/>
    </row>
    <row r="89" spans="1:15" ht="12.75">
      <c r="A89" s="11"/>
      <c r="B89" s="11"/>
      <c r="D89" s="11"/>
      <c r="E89" s="11"/>
      <c r="F89" s="11"/>
      <c r="G89" s="11"/>
      <c r="H89" s="11"/>
      <c r="I89" s="11"/>
      <c r="J89" s="11"/>
      <c r="K89" s="11"/>
      <c r="L89" s="11"/>
      <c r="M89" s="11"/>
      <c r="N89" s="11"/>
      <c r="O89" s="11"/>
    </row>
    <row r="90" spans="1:15" ht="12.75">
      <c r="A90" s="11"/>
      <c r="B90" s="11"/>
      <c r="C90" s="301"/>
      <c r="D90" s="11"/>
      <c r="E90" s="11"/>
      <c r="F90" s="11"/>
      <c r="G90" s="11"/>
      <c r="H90" s="11"/>
      <c r="I90" s="11"/>
      <c r="J90" s="11"/>
      <c r="K90" s="11"/>
      <c r="L90" s="11"/>
      <c r="M90" s="11"/>
      <c r="N90" s="11"/>
      <c r="O90" s="11"/>
    </row>
    <row r="91" spans="1:15" ht="12.75">
      <c r="A91" s="11"/>
      <c r="B91" s="11"/>
      <c r="D91" s="11"/>
      <c r="E91" s="11"/>
      <c r="F91" s="11"/>
      <c r="G91" s="11"/>
      <c r="H91" s="11"/>
      <c r="I91" s="11"/>
      <c r="J91" s="11"/>
      <c r="K91" s="11"/>
      <c r="L91" s="11"/>
      <c r="M91" s="11"/>
      <c r="N91" s="11"/>
      <c r="O91" s="11"/>
    </row>
    <row r="92" spans="1:15" ht="12.75">
      <c r="A92" s="11"/>
      <c r="B92" s="11"/>
      <c r="D92" s="11"/>
      <c r="E92" s="11"/>
      <c r="F92" s="11"/>
      <c r="G92" s="11"/>
      <c r="H92" s="11"/>
      <c r="I92" s="11"/>
      <c r="J92" s="11"/>
      <c r="K92" s="11"/>
      <c r="L92" s="11"/>
      <c r="M92" s="11"/>
      <c r="N92" s="11"/>
      <c r="O92" s="11"/>
    </row>
    <row r="93" spans="1:15" ht="12.75">
      <c r="A93" s="11"/>
      <c r="B93" s="11"/>
      <c r="D93" s="11"/>
      <c r="E93" s="11"/>
      <c r="F93" s="11"/>
      <c r="G93" s="11"/>
      <c r="H93" s="11"/>
      <c r="I93" s="11"/>
      <c r="J93" s="11"/>
      <c r="K93" s="11"/>
      <c r="L93" s="11"/>
      <c r="M93" s="11"/>
      <c r="N93" s="11"/>
      <c r="O93" s="11"/>
    </row>
    <row r="94" spans="1:15" ht="12.75">
      <c r="A94" s="11"/>
      <c r="B94" s="11"/>
      <c r="D94" s="11"/>
      <c r="E94" s="11"/>
      <c r="F94" s="11"/>
      <c r="G94" s="11"/>
      <c r="H94" s="11"/>
      <c r="I94" s="11"/>
      <c r="J94" s="11"/>
      <c r="K94" s="11"/>
      <c r="L94" s="11"/>
      <c r="M94" s="11"/>
      <c r="N94" s="11"/>
      <c r="O94" s="11"/>
    </row>
    <row r="95" spans="1:15" ht="12.75">
      <c r="A95" s="11"/>
      <c r="B95" s="11"/>
      <c r="D95" s="11"/>
      <c r="E95" s="11"/>
      <c r="F95" s="11"/>
      <c r="G95" s="11"/>
      <c r="H95" s="11"/>
      <c r="I95" s="11"/>
      <c r="J95" s="11"/>
      <c r="K95" s="11"/>
      <c r="L95" s="11"/>
      <c r="M95" s="11"/>
      <c r="N95" s="11"/>
      <c r="O95" s="11"/>
    </row>
    <row r="96" spans="1:15" ht="12.75">
      <c r="A96" s="11"/>
      <c r="B96" s="11"/>
      <c r="D96" s="11"/>
      <c r="E96" s="11"/>
      <c r="F96" s="11"/>
      <c r="G96" s="11"/>
      <c r="H96" s="11"/>
      <c r="I96" s="11"/>
      <c r="J96" s="11"/>
      <c r="K96" s="11"/>
      <c r="L96" s="11"/>
      <c r="M96" s="11"/>
      <c r="N96" s="11"/>
      <c r="O96" s="11"/>
    </row>
  </sheetData>
  <sheetProtection/>
  <mergeCells count="5">
    <mergeCell ref="A86:E86"/>
    <mergeCell ref="A8:E8"/>
    <mergeCell ref="A9:E9"/>
    <mergeCell ref="A4:J4"/>
    <mergeCell ref="A5:J5"/>
  </mergeCells>
  <hyperlinks>
    <hyperlink ref="B1" r:id="rId1" display="http://www.smrhrgroup.com/"/>
  </hyperlinks>
  <printOptions horizontalCentered="1"/>
  <pageMargins left="0.5905511811023623" right="0" top="0.1968503937007874" bottom="0.3937007874015748" header="0.11811023622047245" footer="0.1968503937007874"/>
  <pageSetup fitToHeight="1" fitToWidth="1" horizontalDpi="600" verticalDpi="600" orientation="portrait" paperSize="9" scale="75" r:id="rId3"/>
  <headerFooter alignWithMargins="0">
    <oddFooter>&amp;L&amp;"Arial,Italic"&amp;8&amp;D&amp;C&amp;8P&amp;"Arial,Italic"age &amp;P&amp;R&amp;"Arial,Italic"&amp;8&amp;F-&amp;A</oddFooter>
  </headerFooter>
  <drawing r:id="rId2"/>
</worksheet>
</file>

<file path=xl/worksheets/sheet5.xml><?xml version="1.0" encoding="utf-8"?>
<worksheet xmlns="http://schemas.openxmlformats.org/spreadsheetml/2006/main" xmlns:r="http://schemas.openxmlformats.org/officeDocument/2006/relationships">
  <sheetPr>
    <tabColor indexed="10"/>
  </sheetPr>
  <dimension ref="A1:IG229"/>
  <sheetViews>
    <sheetView view="pageBreakPreview" zoomScale="110" zoomScaleSheetLayoutView="110" workbookViewId="0" topLeftCell="A1">
      <selection activeCell="U14" sqref="U14"/>
    </sheetView>
  </sheetViews>
  <sheetFormatPr defaultColWidth="9.140625" defaultRowHeight="12.75"/>
  <cols>
    <col min="1" max="1" width="3.7109375" style="116" customWidth="1"/>
    <col min="2" max="2" width="12.57421875" style="107" customWidth="1"/>
    <col min="3" max="3" width="11.7109375" style="107" customWidth="1"/>
    <col min="4" max="5" width="9.7109375" style="107" customWidth="1"/>
    <col min="6" max="6" width="11.140625" style="107" customWidth="1"/>
    <col min="7" max="7" width="11.8515625" style="107" customWidth="1"/>
    <col min="8" max="8" width="9.7109375" style="107" customWidth="1"/>
    <col min="9" max="9" width="10.421875" style="110" customWidth="1"/>
    <col min="10" max="10" width="8.8515625" style="110" customWidth="1"/>
    <col min="11" max="11" width="12.7109375" style="110" bestFit="1" customWidth="1"/>
    <col min="12" max="13" width="10.7109375" style="471" hidden="1" customWidth="1"/>
    <col min="14" max="14" width="10.00390625" style="107" hidden="1" customWidth="1"/>
    <col min="15" max="15" width="14.421875" style="107" hidden="1" customWidth="1"/>
    <col min="16" max="16" width="9.8515625" style="495" hidden="1" customWidth="1"/>
    <col min="17" max="17" width="15.00390625" style="107" hidden="1" customWidth="1"/>
    <col min="18" max="18" width="13.57421875" style="107" hidden="1" customWidth="1"/>
    <col min="19" max="19" width="7.57421875" style="107" hidden="1" customWidth="1"/>
    <col min="20" max="20" width="10.8515625" style="107" hidden="1" customWidth="1"/>
    <col min="21" max="21" width="12.7109375" style="107" customWidth="1"/>
    <col min="22" max="22" width="4.421875" style="107" customWidth="1"/>
    <col min="23" max="16384" width="9.140625" style="107" customWidth="1"/>
  </cols>
  <sheetData>
    <row r="1" spans="7:11" ht="15">
      <c r="G1" s="119"/>
      <c r="H1" s="120"/>
      <c r="I1" s="121"/>
      <c r="J1" s="121"/>
      <c r="K1" s="121"/>
    </row>
    <row r="2" spans="6:10" ht="17.25" customHeight="1">
      <c r="F2" s="122" t="s">
        <v>63</v>
      </c>
      <c r="H2" s="120"/>
      <c r="I2" s="121"/>
      <c r="J2" s="121"/>
    </row>
    <row r="3" spans="7:11" ht="15">
      <c r="G3" s="119"/>
      <c r="H3" s="120"/>
      <c r="I3" s="121"/>
      <c r="J3" s="121"/>
      <c r="K3" s="121"/>
    </row>
    <row r="4" spans="4:7" ht="12.75" customHeight="1" hidden="1">
      <c r="D4" s="108"/>
      <c r="E4" s="108"/>
      <c r="G4" s="109"/>
    </row>
    <row r="5" spans="1:16" s="384" customFormat="1" ht="12.75" customHeight="1">
      <c r="A5" s="453" t="s">
        <v>216</v>
      </c>
      <c r="B5" s="457"/>
      <c r="C5" s="454" t="s">
        <v>217</v>
      </c>
      <c r="D5" s="458"/>
      <c r="E5" s="458"/>
      <c r="I5" s="385"/>
      <c r="J5" s="385"/>
      <c r="K5" s="385"/>
      <c r="L5" s="471"/>
      <c r="M5" s="471"/>
      <c r="P5" s="495"/>
    </row>
    <row r="6" spans="1:241" ht="12.75" customHeight="1">
      <c r="A6" s="579"/>
      <c r="B6" s="379"/>
      <c r="C6" s="579"/>
      <c r="D6" s="379"/>
      <c r="E6" s="379"/>
      <c r="F6" s="579"/>
      <c r="G6" s="379"/>
      <c r="H6" s="579"/>
      <c r="I6" s="379"/>
      <c r="J6" s="579"/>
      <c r="K6" s="379"/>
      <c r="L6" s="466"/>
      <c r="M6" s="466"/>
      <c r="N6" s="379"/>
      <c r="O6" s="379"/>
      <c r="P6" s="496"/>
      <c r="Q6" s="379"/>
      <c r="R6" s="579"/>
      <c r="S6" s="379"/>
      <c r="T6" s="579"/>
      <c r="U6" s="379"/>
      <c r="V6" s="579"/>
      <c r="W6" s="379"/>
      <c r="X6" s="579"/>
      <c r="Y6" s="379"/>
      <c r="Z6" s="579"/>
      <c r="AA6" s="379"/>
      <c r="AB6" s="579"/>
      <c r="AC6" s="379"/>
      <c r="AD6" s="579"/>
      <c r="AE6" s="379"/>
      <c r="AF6" s="579"/>
      <c r="AG6" s="379"/>
      <c r="AH6" s="579"/>
      <c r="AI6" s="379"/>
      <c r="AJ6" s="579"/>
      <c r="AK6" s="379"/>
      <c r="AL6" s="579"/>
      <c r="AM6" s="379"/>
      <c r="AN6" s="579"/>
      <c r="AO6" s="379"/>
      <c r="AP6" s="579"/>
      <c r="AQ6" s="379"/>
      <c r="AR6" s="579"/>
      <c r="AS6" s="379"/>
      <c r="AT6" s="579"/>
      <c r="AU6" s="379"/>
      <c r="AV6" s="579"/>
      <c r="AW6" s="379"/>
      <c r="AX6" s="579"/>
      <c r="AY6" s="379"/>
      <c r="AZ6" s="579"/>
      <c r="BA6" s="379"/>
      <c r="BB6" s="579"/>
      <c r="BC6" s="379"/>
      <c r="BD6" s="579"/>
      <c r="BE6" s="379"/>
      <c r="BF6" s="579"/>
      <c r="BG6" s="379"/>
      <c r="BH6" s="579"/>
      <c r="BI6" s="379"/>
      <c r="BJ6" s="579"/>
      <c r="BK6" s="379"/>
      <c r="BL6" s="579"/>
      <c r="BM6" s="379"/>
      <c r="BN6" s="579"/>
      <c r="BO6" s="379"/>
      <c r="BP6" s="579"/>
      <c r="BQ6" s="379"/>
      <c r="BR6" s="579"/>
      <c r="BS6" s="379"/>
      <c r="BT6" s="579"/>
      <c r="BU6" s="379"/>
      <c r="BV6" s="579"/>
      <c r="BW6" s="379"/>
      <c r="BX6" s="579"/>
      <c r="BY6" s="379"/>
      <c r="BZ6" s="579"/>
      <c r="CA6" s="379"/>
      <c r="CB6" s="579"/>
      <c r="CC6" s="379"/>
      <c r="CD6" s="579"/>
      <c r="CE6" s="379"/>
      <c r="CF6" s="579"/>
      <c r="CG6" s="379"/>
      <c r="CH6" s="579"/>
      <c r="CI6" s="379"/>
      <c r="CJ6" s="579"/>
      <c r="CK6" s="379"/>
      <c r="CL6" s="579"/>
      <c r="CM6" s="379"/>
      <c r="CN6" s="579"/>
      <c r="CO6" s="379"/>
      <c r="CP6" s="579"/>
      <c r="CQ6" s="379"/>
      <c r="CR6" s="579"/>
      <c r="CS6" s="379"/>
      <c r="CT6" s="579"/>
      <c r="CU6" s="379"/>
      <c r="CV6" s="579"/>
      <c r="CW6" s="379"/>
      <c r="CX6" s="579"/>
      <c r="CY6" s="379"/>
      <c r="CZ6" s="579"/>
      <c r="DA6" s="379"/>
      <c r="DB6" s="579"/>
      <c r="DC6" s="379"/>
      <c r="DD6" s="579"/>
      <c r="DE6" s="379"/>
      <c r="DF6" s="579"/>
      <c r="DG6" s="379"/>
      <c r="DH6" s="579"/>
      <c r="DI6" s="379"/>
      <c r="DJ6" s="579"/>
      <c r="DK6" s="379"/>
      <c r="DL6" s="579"/>
      <c r="DM6" s="379"/>
      <c r="DN6" s="579"/>
      <c r="DO6" s="379"/>
      <c r="DP6" s="579"/>
      <c r="DQ6" s="379"/>
      <c r="DR6" s="579"/>
      <c r="DS6" s="379"/>
      <c r="DT6" s="579"/>
      <c r="DU6" s="379"/>
      <c r="DV6" s="579"/>
      <c r="DW6" s="379"/>
      <c r="DX6" s="579"/>
      <c r="DY6" s="379"/>
      <c r="DZ6" s="579"/>
      <c r="EA6" s="379"/>
      <c r="EB6" s="579"/>
      <c r="EC6" s="379"/>
      <c r="ED6" s="579"/>
      <c r="EE6" s="379"/>
      <c r="EF6" s="579"/>
      <c r="EG6" s="379"/>
      <c r="EH6" s="579"/>
      <c r="EI6" s="379"/>
      <c r="EJ6" s="579"/>
      <c r="EK6" s="379"/>
      <c r="EL6" s="579"/>
      <c r="EM6" s="379"/>
      <c r="EN6" s="579"/>
      <c r="EO6" s="379"/>
      <c r="EP6" s="579"/>
      <c r="EQ6" s="379"/>
      <c r="ER6" s="579"/>
      <c r="ES6" s="379"/>
      <c r="ET6" s="579"/>
      <c r="EU6" s="379"/>
      <c r="EV6" s="579"/>
      <c r="EW6" s="379"/>
      <c r="EX6" s="579"/>
      <c r="EY6" s="379"/>
      <c r="EZ6" s="579"/>
      <c r="FA6" s="379"/>
      <c r="FB6" s="579"/>
      <c r="FC6" s="379"/>
      <c r="FD6" s="579"/>
      <c r="FE6" s="379"/>
      <c r="FF6" s="579"/>
      <c r="FG6" s="379"/>
      <c r="FH6" s="579"/>
      <c r="FI6" s="379"/>
      <c r="FJ6" s="579"/>
      <c r="FK6" s="379"/>
      <c r="FL6" s="579"/>
      <c r="FM6" s="379"/>
      <c r="FN6" s="579"/>
      <c r="FO6" s="379"/>
      <c r="FP6" s="579"/>
      <c r="FQ6" s="379"/>
      <c r="FR6" s="579"/>
      <c r="FS6" s="379"/>
      <c r="FT6" s="579"/>
      <c r="FU6" s="379"/>
      <c r="FV6" s="579"/>
      <c r="FW6" s="379"/>
      <c r="FX6" s="579"/>
      <c r="FY6" s="379"/>
      <c r="FZ6" s="579"/>
      <c r="GA6" s="379"/>
      <c r="GB6" s="579"/>
      <c r="GC6" s="379"/>
      <c r="GD6" s="579"/>
      <c r="GE6" s="379"/>
      <c r="GF6" s="579"/>
      <c r="GG6" s="379"/>
      <c r="GH6" s="579"/>
      <c r="GI6" s="379"/>
      <c r="GJ6" s="579"/>
      <c r="GK6" s="379"/>
      <c r="GL6" s="579"/>
      <c r="GM6" s="379"/>
      <c r="GN6" s="579"/>
      <c r="GO6" s="379"/>
      <c r="GP6" s="579"/>
      <c r="GQ6" s="379"/>
      <c r="GR6" s="579"/>
      <c r="GS6" s="379"/>
      <c r="GT6" s="579"/>
      <c r="GU6" s="379"/>
      <c r="GV6" s="579"/>
      <c r="GW6" s="379"/>
      <c r="GX6" s="579"/>
      <c r="GY6" s="379"/>
      <c r="GZ6" s="579"/>
      <c r="HA6" s="379"/>
      <c r="HB6" s="579"/>
      <c r="HC6" s="379"/>
      <c r="HD6" s="579"/>
      <c r="HE6" s="379"/>
      <c r="HF6" s="579"/>
      <c r="HG6" s="379"/>
      <c r="HH6" s="579"/>
      <c r="HI6" s="379"/>
      <c r="HJ6" s="579"/>
      <c r="HK6" s="379"/>
      <c r="HL6" s="579"/>
      <c r="HM6" s="379"/>
      <c r="HN6" s="579"/>
      <c r="HO6" s="379"/>
      <c r="HP6" s="579"/>
      <c r="HQ6" s="379"/>
      <c r="HR6" s="579"/>
      <c r="HS6" s="379"/>
      <c r="HT6" s="579"/>
      <c r="HU6" s="379"/>
      <c r="HV6" s="579"/>
      <c r="HW6" s="379"/>
      <c r="HX6" s="579"/>
      <c r="HY6" s="379"/>
      <c r="HZ6" s="579"/>
      <c r="IA6" s="379"/>
      <c r="IB6" s="579"/>
      <c r="IC6" s="379"/>
      <c r="ID6" s="579"/>
      <c r="IE6" s="379"/>
      <c r="IF6" s="579"/>
      <c r="IG6" s="379"/>
    </row>
    <row r="7" spans="1:16" s="111" customFormat="1" ht="14.25" customHeight="1">
      <c r="A7" s="648" t="s">
        <v>144</v>
      </c>
      <c r="B7" s="648"/>
      <c r="C7" s="648"/>
      <c r="D7" s="648"/>
      <c r="E7" s="648"/>
      <c r="F7" s="648"/>
      <c r="G7" s="648"/>
      <c r="H7" s="648"/>
      <c r="I7" s="648"/>
      <c r="J7" s="648"/>
      <c r="K7" s="648"/>
      <c r="L7" s="472"/>
      <c r="M7" s="472"/>
      <c r="P7" s="497"/>
    </row>
    <row r="8" spans="1:16" s="111" customFormat="1" ht="14.25" customHeight="1">
      <c r="A8" s="648" t="s">
        <v>333</v>
      </c>
      <c r="B8" s="648"/>
      <c r="C8" s="648"/>
      <c r="D8" s="648"/>
      <c r="E8" s="648"/>
      <c r="F8" s="648"/>
      <c r="G8" s="648"/>
      <c r="H8" s="648"/>
      <c r="I8" s="648"/>
      <c r="J8" s="648"/>
      <c r="K8" s="648"/>
      <c r="L8" s="472"/>
      <c r="M8" s="472"/>
      <c r="P8" s="497"/>
    </row>
    <row r="9" spans="1:11" ht="12.75" customHeight="1">
      <c r="A9" s="403"/>
      <c r="B9" s="404"/>
      <c r="C9" s="404"/>
      <c r="D9" s="404"/>
      <c r="E9" s="404"/>
      <c r="F9" s="404"/>
      <c r="G9" s="404"/>
      <c r="H9" s="404"/>
      <c r="I9" s="405"/>
      <c r="J9" s="405"/>
      <c r="K9" s="405"/>
    </row>
    <row r="10" spans="1:11" ht="21" customHeight="1">
      <c r="A10" s="649" t="s">
        <v>284</v>
      </c>
      <c r="B10" s="649"/>
      <c r="C10" s="649"/>
      <c r="D10" s="649"/>
      <c r="E10" s="649"/>
      <c r="F10" s="649"/>
      <c r="G10" s="649"/>
      <c r="H10" s="649"/>
      <c r="I10" s="649"/>
      <c r="J10" s="649"/>
      <c r="K10" s="649"/>
    </row>
    <row r="11" spans="1:11" ht="12.75" customHeight="1">
      <c r="A11" s="403"/>
      <c r="B11" s="404"/>
      <c r="C11" s="404"/>
      <c r="D11" s="404"/>
      <c r="E11" s="404"/>
      <c r="F11" s="404"/>
      <c r="G11" s="404"/>
      <c r="H11" s="404"/>
      <c r="I11" s="405"/>
      <c r="J11" s="405"/>
      <c r="K11" s="405"/>
    </row>
    <row r="12" spans="1:11" ht="12.75" customHeight="1">
      <c r="A12" s="403"/>
      <c r="B12" s="404"/>
      <c r="C12" s="404"/>
      <c r="D12" s="404"/>
      <c r="E12" s="404"/>
      <c r="F12" s="404"/>
      <c r="G12" s="404"/>
      <c r="H12" s="404"/>
      <c r="I12" s="405"/>
      <c r="J12" s="405"/>
      <c r="K12" s="405"/>
    </row>
    <row r="13" spans="1:11" ht="12.75" customHeight="1">
      <c r="A13" s="410" t="s">
        <v>65</v>
      </c>
      <c r="B13" s="411" t="s">
        <v>110</v>
      </c>
      <c r="C13" s="405"/>
      <c r="D13" s="405"/>
      <c r="E13" s="405"/>
      <c r="F13" s="405"/>
      <c r="G13" s="405"/>
      <c r="H13" s="405"/>
      <c r="I13" s="405"/>
      <c r="J13" s="405"/>
      <c r="K13" s="405"/>
    </row>
    <row r="14" spans="1:16" s="110" customFormat="1" ht="151.5" customHeight="1">
      <c r="A14" s="406"/>
      <c r="B14" s="634" t="s">
        <v>285</v>
      </c>
      <c r="C14" s="634"/>
      <c r="D14" s="634"/>
      <c r="E14" s="634"/>
      <c r="F14" s="634"/>
      <c r="G14" s="634"/>
      <c r="H14" s="634"/>
      <c r="I14" s="634"/>
      <c r="J14" s="634"/>
      <c r="K14" s="634"/>
      <c r="L14" s="473"/>
      <c r="M14" s="473"/>
      <c r="N14" s="107"/>
      <c r="P14" s="498"/>
    </row>
    <row r="15" spans="1:11" ht="15">
      <c r="A15" s="406"/>
      <c r="B15" s="411"/>
      <c r="C15" s="405"/>
      <c r="D15" s="405"/>
      <c r="E15" s="405"/>
      <c r="F15" s="405"/>
      <c r="G15" s="405"/>
      <c r="H15" s="405"/>
      <c r="I15" s="405"/>
      <c r="J15" s="405"/>
      <c r="K15" s="405"/>
    </row>
    <row r="16" spans="1:11" ht="12.75" customHeight="1">
      <c r="A16" s="410" t="s">
        <v>66</v>
      </c>
      <c r="B16" s="411" t="s">
        <v>104</v>
      </c>
      <c r="C16" s="405"/>
      <c r="D16" s="405"/>
      <c r="E16" s="405"/>
      <c r="F16" s="405"/>
      <c r="G16" s="405"/>
      <c r="H16" s="405"/>
      <c r="I16" s="405"/>
      <c r="J16" s="405"/>
      <c r="K16" s="405"/>
    </row>
    <row r="17" spans="1:11" ht="30.75" customHeight="1">
      <c r="A17" s="410"/>
      <c r="B17" s="634" t="s">
        <v>236</v>
      </c>
      <c r="C17" s="634"/>
      <c r="D17" s="634"/>
      <c r="E17" s="634"/>
      <c r="F17" s="634"/>
      <c r="G17" s="634"/>
      <c r="H17" s="634"/>
      <c r="I17" s="634"/>
      <c r="J17" s="634"/>
      <c r="K17" s="634"/>
    </row>
    <row r="18" spans="1:11" ht="12.75" customHeight="1">
      <c r="A18" s="410"/>
      <c r="B18" s="411"/>
      <c r="C18" s="422"/>
      <c r="D18" s="405"/>
      <c r="E18" s="405"/>
      <c r="F18" s="405"/>
      <c r="G18" s="405"/>
      <c r="H18" s="405"/>
      <c r="I18" s="405"/>
      <c r="J18" s="405"/>
      <c r="K18" s="405"/>
    </row>
    <row r="19" spans="1:11" ht="12.75" customHeight="1">
      <c r="A19" s="410" t="s">
        <v>67</v>
      </c>
      <c r="B19" s="411" t="s">
        <v>105</v>
      </c>
      <c r="C19" s="405"/>
      <c r="D19" s="405"/>
      <c r="E19" s="405"/>
      <c r="F19" s="405"/>
      <c r="G19" s="405"/>
      <c r="H19" s="405"/>
      <c r="I19" s="405"/>
      <c r="J19" s="405"/>
      <c r="K19" s="405"/>
    </row>
    <row r="20" spans="1:11" ht="17.25" customHeight="1">
      <c r="A20" s="410"/>
      <c r="B20" s="634" t="s">
        <v>239</v>
      </c>
      <c r="C20" s="634"/>
      <c r="D20" s="634"/>
      <c r="E20" s="634"/>
      <c r="F20" s="634"/>
      <c r="G20" s="634"/>
      <c r="H20" s="634"/>
      <c r="I20" s="634"/>
      <c r="J20" s="634"/>
      <c r="K20" s="634"/>
    </row>
    <row r="21" spans="1:11" ht="12.75" customHeight="1">
      <c r="A21" s="410"/>
      <c r="B21" s="411"/>
      <c r="C21" s="405"/>
      <c r="D21" s="405"/>
      <c r="E21" s="405"/>
      <c r="F21" s="405"/>
      <c r="G21" s="405"/>
      <c r="H21" s="405"/>
      <c r="I21" s="405"/>
      <c r="J21" s="405"/>
      <c r="K21" s="405"/>
    </row>
    <row r="22" spans="1:11" ht="13.5" customHeight="1">
      <c r="A22" s="410" t="s">
        <v>68</v>
      </c>
      <c r="B22" s="411" t="s">
        <v>106</v>
      </c>
      <c r="C22" s="405"/>
      <c r="D22" s="405"/>
      <c r="E22" s="405"/>
      <c r="F22" s="405"/>
      <c r="G22" s="405"/>
      <c r="H22" s="405"/>
      <c r="I22" s="405"/>
      <c r="J22" s="405"/>
      <c r="K22" s="405"/>
    </row>
    <row r="23" spans="1:11" ht="30" customHeight="1">
      <c r="A23" s="406"/>
      <c r="B23" s="634" t="s">
        <v>240</v>
      </c>
      <c r="C23" s="634"/>
      <c r="D23" s="634"/>
      <c r="E23" s="634"/>
      <c r="F23" s="634"/>
      <c r="G23" s="634"/>
      <c r="H23" s="634"/>
      <c r="I23" s="634"/>
      <c r="J23" s="634"/>
      <c r="K23" s="634"/>
    </row>
    <row r="24" spans="1:11" ht="13.5" customHeight="1">
      <c r="A24" s="410"/>
      <c r="B24" s="411"/>
      <c r="C24" s="405"/>
      <c r="D24" s="405"/>
      <c r="E24" s="405"/>
      <c r="F24" s="405"/>
      <c r="G24" s="405"/>
      <c r="H24" s="405"/>
      <c r="I24" s="405"/>
      <c r="J24" s="405"/>
      <c r="K24" s="405"/>
    </row>
    <row r="25" spans="1:11" ht="14.25" customHeight="1">
      <c r="A25" s="410" t="s">
        <v>69</v>
      </c>
      <c r="B25" s="411" t="s">
        <v>107</v>
      </c>
      <c r="C25" s="405"/>
      <c r="D25" s="405"/>
      <c r="E25" s="405"/>
      <c r="F25" s="405"/>
      <c r="G25" s="405"/>
      <c r="H25" s="405"/>
      <c r="I25" s="405"/>
      <c r="J25" s="405"/>
      <c r="K25" s="405"/>
    </row>
    <row r="26" spans="1:11" ht="29.25" customHeight="1">
      <c r="A26" s="410"/>
      <c r="B26" s="636" t="s">
        <v>257</v>
      </c>
      <c r="C26" s="636"/>
      <c r="D26" s="636"/>
      <c r="E26" s="636"/>
      <c r="F26" s="636"/>
      <c r="G26" s="636"/>
      <c r="H26" s="636"/>
      <c r="I26" s="636"/>
      <c r="J26" s="636"/>
      <c r="K26" s="636"/>
    </row>
    <row r="27" spans="1:11" ht="8.25" customHeight="1">
      <c r="A27" s="410"/>
      <c r="B27" s="411"/>
      <c r="C27" s="405"/>
      <c r="D27" s="405"/>
      <c r="E27" s="405"/>
      <c r="F27" s="405"/>
      <c r="G27" s="405"/>
      <c r="H27" s="405"/>
      <c r="I27" s="405"/>
      <c r="J27" s="405"/>
      <c r="K27" s="405"/>
    </row>
    <row r="28" spans="1:11" ht="14.25" customHeight="1">
      <c r="A28" s="410"/>
      <c r="B28" s="411"/>
      <c r="C28" s="405"/>
      <c r="D28" s="405"/>
      <c r="E28" s="405"/>
      <c r="F28" s="405"/>
      <c r="G28" s="405"/>
      <c r="H28" s="405"/>
      <c r="I28" s="405"/>
      <c r="J28" s="405"/>
      <c r="K28" s="405"/>
    </row>
    <row r="29" spans="1:11" ht="13.5" customHeight="1">
      <c r="A29" s="410" t="s">
        <v>70</v>
      </c>
      <c r="B29" s="411" t="s">
        <v>108</v>
      </c>
      <c r="C29" s="405"/>
      <c r="D29" s="405"/>
      <c r="E29" s="405"/>
      <c r="F29" s="405"/>
      <c r="G29" s="405"/>
      <c r="H29" s="405"/>
      <c r="I29" s="405"/>
      <c r="J29" s="405"/>
      <c r="K29" s="405"/>
    </row>
    <row r="30" spans="1:16" s="110" customFormat="1" ht="27.75" customHeight="1">
      <c r="A30" s="410"/>
      <c r="B30" s="634" t="s">
        <v>286</v>
      </c>
      <c r="C30" s="634"/>
      <c r="D30" s="634"/>
      <c r="E30" s="634"/>
      <c r="F30" s="634"/>
      <c r="G30" s="634"/>
      <c r="H30" s="634"/>
      <c r="I30" s="634"/>
      <c r="J30" s="634"/>
      <c r="K30" s="634"/>
      <c r="L30" s="473"/>
      <c r="M30" s="473"/>
      <c r="P30" s="498"/>
    </row>
    <row r="31" spans="1:11" ht="13.5" customHeight="1">
      <c r="A31" s="410"/>
      <c r="B31" s="411"/>
      <c r="C31" s="405"/>
      <c r="D31" s="405"/>
      <c r="E31" s="405"/>
      <c r="F31" s="405"/>
      <c r="G31" s="405"/>
      <c r="H31" s="405"/>
      <c r="I31" s="405"/>
      <c r="J31" s="405"/>
      <c r="K31" s="405"/>
    </row>
    <row r="32" spans="1:11" ht="15" customHeight="1">
      <c r="A32" s="410" t="s">
        <v>71</v>
      </c>
      <c r="B32" s="411" t="s">
        <v>109</v>
      </c>
      <c r="C32" s="405"/>
      <c r="D32" s="405"/>
      <c r="E32" s="405"/>
      <c r="F32" s="405"/>
      <c r="G32" s="405"/>
      <c r="H32" s="405"/>
      <c r="I32" s="405"/>
      <c r="J32" s="405"/>
      <c r="K32" s="405"/>
    </row>
    <row r="33" spans="1:11" ht="15" customHeight="1">
      <c r="A33" s="410"/>
      <c r="B33" s="636" t="s">
        <v>241</v>
      </c>
      <c r="C33" s="636"/>
      <c r="D33" s="636"/>
      <c r="E33" s="636"/>
      <c r="F33" s="636"/>
      <c r="G33" s="636"/>
      <c r="H33" s="636"/>
      <c r="I33" s="636"/>
      <c r="J33" s="636"/>
      <c r="K33" s="636"/>
    </row>
    <row r="34" spans="1:11" ht="13.5" customHeight="1">
      <c r="A34" s="410"/>
      <c r="B34" s="411"/>
      <c r="C34" s="405"/>
      <c r="D34" s="405"/>
      <c r="E34" s="405"/>
      <c r="F34" s="405"/>
      <c r="G34" s="405"/>
      <c r="H34" s="405"/>
      <c r="I34" s="405"/>
      <c r="J34" s="405"/>
      <c r="K34" s="405"/>
    </row>
    <row r="35" spans="1:11" ht="15.75" customHeight="1">
      <c r="A35" s="410" t="s">
        <v>72</v>
      </c>
      <c r="B35" s="411" t="s">
        <v>111</v>
      </c>
      <c r="C35" s="405"/>
      <c r="D35" s="405"/>
      <c r="E35" s="405"/>
      <c r="F35" s="405"/>
      <c r="G35" s="405"/>
      <c r="H35" s="405"/>
      <c r="I35" s="405"/>
      <c r="J35" s="405"/>
      <c r="K35" s="405"/>
    </row>
    <row r="36" spans="1:11" ht="28.5" customHeight="1">
      <c r="A36" s="410"/>
      <c r="B36" s="634" t="s">
        <v>237</v>
      </c>
      <c r="C36" s="634"/>
      <c r="D36" s="634"/>
      <c r="E36" s="634"/>
      <c r="F36" s="634"/>
      <c r="G36" s="634"/>
      <c r="H36" s="634"/>
      <c r="I36" s="634"/>
      <c r="J36" s="634"/>
      <c r="K36" s="634"/>
    </row>
    <row r="37" spans="1:16" s="115" customFormat="1" ht="12" customHeight="1">
      <c r="A37" s="532"/>
      <c r="B37" s="634"/>
      <c r="C37" s="634"/>
      <c r="D37" s="634"/>
      <c r="E37" s="634"/>
      <c r="F37" s="634"/>
      <c r="G37" s="634"/>
      <c r="H37" s="634"/>
      <c r="I37" s="634"/>
      <c r="J37" s="634"/>
      <c r="K37" s="634"/>
      <c r="L37" s="474"/>
      <c r="M37" s="474"/>
      <c r="P37" s="499"/>
    </row>
    <row r="38" spans="1:11" ht="13.5" customHeight="1">
      <c r="A38" s="410" t="s">
        <v>73</v>
      </c>
      <c r="B38" s="411" t="s">
        <v>112</v>
      </c>
      <c r="C38" s="405"/>
      <c r="D38" s="405"/>
      <c r="E38" s="405"/>
      <c r="F38" s="405"/>
      <c r="G38" s="405"/>
      <c r="H38" s="405"/>
      <c r="I38" s="405"/>
      <c r="J38" s="405"/>
      <c r="K38" s="405"/>
    </row>
    <row r="39" spans="1:11" ht="12.75" customHeight="1">
      <c r="A39" s="406"/>
      <c r="B39" s="405"/>
      <c r="C39" s="405"/>
      <c r="D39" s="405"/>
      <c r="E39" s="405"/>
      <c r="F39" s="405"/>
      <c r="G39" s="405"/>
      <c r="H39" s="405"/>
      <c r="I39" s="405"/>
      <c r="J39" s="405"/>
      <c r="K39" s="405"/>
    </row>
    <row r="40" spans="1:11" ht="12.75" customHeight="1">
      <c r="A40" s="533"/>
      <c r="B40" s="534" t="s">
        <v>269</v>
      </c>
      <c r="C40" s="439"/>
      <c r="D40" s="439"/>
      <c r="E40" s="439"/>
      <c r="F40" s="439"/>
      <c r="G40" s="439"/>
      <c r="H40" s="439"/>
      <c r="I40" s="439"/>
      <c r="J40" s="439"/>
      <c r="K40" s="439"/>
    </row>
    <row r="41" spans="1:10" ht="12.75" customHeight="1">
      <c r="A41" s="533"/>
      <c r="B41" s="534"/>
      <c r="C41" s="439"/>
      <c r="D41" s="439"/>
      <c r="E41" s="439"/>
      <c r="F41" s="439"/>
      <c r="G41" s="416"/>
      <c r="H41" s="416"/>
      <c r="I41" s="416"/>
      <c r="J41" s="416"/>
    </row>
    <row r="42" spans="1:10" ht="11.25" customHeight="1">
      <c r="A42" s="533"/>
      <c r="B42" s="534"/>
      <c r="C42" s="534"/>
      <c r="D42" s="439"/>
      <c r="E42" s="439"/>
      <c r="F42" s="439"/>
      <c r="G42" s="416"/>
      <c r="H42" s="416"/>
      <c r="I42" s="449"/>
      <c r="J42" s="416"/>
    </row>
    <row r="43" spans="1:15" ht="12.75" customHeight="1">
      <c r="A43" s="533"/>
      <c r="B43" s="535"/>
      <c r="C43" s="536"/>
      <c r="D43" s="536"/>
      <c r="E43" s="536"/>
      <c r="F43" s="628" t="s">
        <v>268</v>
      </c>
      <c r="G43" s="629"/>
      <c r="H43" s="628" t="s">
        <v>316</v>
      </c>
      <c r="I43" s="629"/>
      <c r="L43" s="475"/>
      <c r="M43" s="475"/>
      <c r="N43" s="628" t="s">
        <v>294</v>
      </c>
      <c r="O43" s="629"/>
    </row>
    <row r="44" spans="1:16" ht="13.5" customHeight="1">
      <c r="A44" s="438"/>
      <c r="B44" s="539"/>
      <c r="C44" s="436"/>
      <c r="D44" s="436"/>
      <c r="E44" s="436"/>
      <c r="F44" s="537" t="s">
        <v>314</v>
      </c>
      <c r="G44" s="538" t="s">
        <v>315</v>
      </c>
      <c r="H44" s="537" t="s">
        <v>314</v>
      </c>
      <c r="I44" s="538" t="s">
        <v>315</v>
      </c>
      <c r="N44" s="537" t="s">
        <v>292</v>
      </c>
      <c r="O44" s="538" t="s">
        <v>293</v>
      </c>
      <c r="P44" s="107"/>
    </row>
    <row r="45" spans="1:16" ht="13.5" customHeight="1">
      <c r="A45" s="438"/>
      <c r="B45" s="550"/>
      <c r="C45" s="439"/>
      <c r="D45" s="439"/>
      <c r="E45" s="439"/>
      <c r="F45" s="540" t="s">
        <v>78</v>
      </c>
      <c r="G45" s="518" t="s">
        <v>78</v>
      </c>
      <c r="H45" s="481" t="s">
        <v>78</v>
      </c>
      <c r="I45" s="518" t="s">
        <v>78</v>
      </c>
      <c r="N45" s="540" t="s">
        <v>78</v>
      </c>
      <c r="O45" s="518" t="s">
        <v>78</v>
      </c>
      <c r="P45" s="107"/>
    </row>
    <row r="46" spans="1:16" ht="13.5" customHeight="1">
      <c r="A46" s="438"/>
      <c r="B46" s="550"/>
      <c r="C46" s="439"/>
      <c r="D46" s="439"/>
      <c r="E46" s="439"/>
      <c r="F46" s="558"/>
      <c r="G46" s="542"/>
      <c r="H46" s="541"/>
      <c r="I46" s="542"/>
      <c r="N46" s="558"/>
      <c r="O46" s="542"/>
      <c r="P46" s="107"/>
    </row>
    <row r="47" spans="1:16" ht="13.5" customHeight="1">
      <c r="A47" s="438"/>
      <c r="B47" s="544" t="s">
        <v>254</v>
      </c>
      <c r="C47" s="439"/>
      <c r="D47" s="439"/>
      <c r="E47" s="439"/>
      <c r="F47" s="550"/>
      <c r="G47" s="559"/>
      <c r="H47" s="418"/>
      <c r="I47" s="560"/>
      <c r="N47" s="567"/>
      <c r="O47" s="560"/>
      <c r="P47" s="107"/>
    </row>
    <row r="48" spans="1:16" ht="13.5" customHeight="1">
      <c r="A48" s="438"/>
      <c r="B48" s="561" t="s">
        <v>280</v>
      </c>
      <c r="C48" s="439"/>
      <c r="D48" s="439"/>
      <c r="E48" s="439"/>
      <c r="F48" s="553">
        <f>+H48-N48</f>
        <v>51</v>
      </c>
      <c r="G48" s="520">
        <f>+I48-O48</f>
        <v>-17</v>
      </c>
      <c r="H48" s="418">
        <v>3549</v>
      </c>
      <c r="I48" s="560">
        <v>5786</v>
      </c>
      <c r="N48" s="567">
        <v>3498</v>
      </c>
      <c r="O48" s="560">
        <v>5803</v>
      </c>
      <c r="P48" s="107"/>
    </row>
    <row r="49" spans="1:16" ht="13.5" customHeight="1">
      <c r="A49" s="438"/>
      <c r="B49" s="550" t="s">
        <v>302</v>
      </c>
      <c r="C49" s="439"/>
      <c r="D49" s="439"/>
      <c r="E49" s="439"/>
      <c r="F49" s="553"/>
      <c r="G49" s="520"/>
      <c r="H49" s="418"/>
      <c r="I49" s="560"/>
      <c r="N49" s="567"/>
      <c r="O49" s="560"/>
      <c r="P49" s="107"/>
    </row>
    <row r="50" spans="1:16" ht="13.5" customHeight="1">
      <c r="A50" s="438"/>
      <c r="B50" s="550" t="s">
        <v>253</v>
      </c>
      <c r="C50" s="439"/>
      <c r="D50" s="439"/>
      <c r="E50" s="439"/>
      <c r="F50" s="553">
        <f aca="true" t="shared" si="0" ref="F50:G52">+H50-N50</f>
        <v>708</v>
      </c>
      <c r="G50" s="520">
        <f t="shared" si="0"/>
        <v>1387</v>
      </c>
      <c r="H50" s="418">
        <v>4829</v>
      </c>
      <c r="I50" s="560">
        <v>5639</v>
      </c>
      <c r="N50" s="567">
        <v>4121</v>
      </c>
      <c r="O50" s="560">
        <f>1075+3132+45</f>
        <v>4252</v>
      </c>
      <c r="P50" s="107" t="s">
        <v>267</v>
      </c>
    </row>
    <row r="51" spans="1:16" ht="13.5" customHeight="1">
      <c r="A51" s="438"/>
      <c r="B51" s="561" t="s">
        <v>264</v>
      </c>
      <c r="C51" s="439"/>
      <c r="D51" s="439"/>
      <c r="E51" s="439"/>
      <c r="F51" s="553">
        <f t="shared" si="0"/>
        <v>114</v>
      </c>
      <c r="G51" s="520">
        <f t="shared" si="0"/>
        <v>141</v>
      </c>
      <c r="H51" s="418">
        <v>1137</v>
      </c>
      <c r="I51" s="560">
        <v>141</v>
      </c>
      <c r="N51" s="567">
        <v>1023</v>
      </c>
      <c r="O51" s="560">
        <v>0</v>
      </c>
      <c r="P51" s="107"/>
    </row>
    <row r="52" spans="1:16" ht="13.5" customHeight="1">
      <c r="A52" s="438"/>
      <c r="B52" s="550" t="s">
        <v>255</v>
      </c>
      <c r="C52" s="439"/>
      <c r="D52" s="439"/>
      <c r="E52" s="439"/>
      <c r="F52" s="553">
        <f t="shared" si="0"/>
        <v>-113</v>
      </c>
      <c r="G52" s="520">
        <f t="shared" si="0"/>
        <v>-209</v>
      </c>
      <c r="H52" s="418">
        <v>-1495</v>
      </c>
      <c r="I52" s="560">
        <v>-209</v>
      </c>
      <c r="N52" s="567">
        <v>-1382</v>
      </c>
      <c r="O52" s="560">
        <v>0</v>
      </c>
      <c r="P52" s="107"/>
    </row>
    <row r="53" spans="1:16" ht="13.5" customHeight="1">
      <c r="A53" s="438"/>
      <c r="B53" s="539" t="s">
        <v>23</v>
      </c>
      <c r="C53" s="436"/>
      <c r="D53" s="436"/>
      <c r="E53" s="436"/>
      <c r="F53" s="562">
        <f>SUM(F48:F52)</f>
        <v>760</v>
      </c>
      <c r="G53" s="556">
        <f>+I53-O53</f>
        <v>1302</v>
      </c>
      <c r="H53" s="563">
        <f>SUM(H48:H52)</f>
        <v>8020</v>
      </c>
      <c r="I53" s="564">
        <f>SUM(I48:I52)</f>
        <v>11357</v>
      </c>
      <c r="N53" s="566">
        <f>SUM(N48:N52)</f>
        <v>7260</v>
      </c>
      <c r="O53" s="564">
        <f>SUM(O48:O52)</f>
        <v>10055</v>
      </c>
      <c r="P53" s="107"/>
    </row>
    <row r="54" spans="1:16" ht="13.5" customHeight="1">
      <c r="A54" s="438"/>
      <c r="B54" s="550"/>
      <c r="C54" s="439"/>
      <c r="D54" s="439"/>
      <c r="E54" s="439"/>
      <c r="F54" s="565"/>
      <c r="G54" s="284"/>
      <c r="H54" s="566"/>
      <c r="I54" s="564"/>
      <c r="N54" s="566"/>
      <c r="O54" s="564"/>
      <c r="P54" s="107"/>
    </row>
    <row r="55" spans="1:16" ht="13.5" customHeight="1">
      <c r="A55" s="438"/>
      <c r="B55" s="544" t="s">
        <v>256</v>
      </c>
      <c r="C55" s="439"/>
      <c r="D55" s="439"/>
      <c r="E55" s="439"/>
      <c r="F55" s="553"/>
      <c r="G55" s="56"/>
      <c r="H55" s="567"/>
      <c r="I55" s="560"/>
      <c r="N55" s="567"/>
      <c r="O55" s="560"/>
      <c r="P55" s="107"/>
    </row>
    <row r="56" spans="1:16" ht="13.5" customHeight="1">
      <c r="A56" s="438"/>
      <c r="B56" s="561" t="s">
        <v>280</v>
      </c>
      <c r="C56" s="439"/>
      <c r="D56" s="439"/>
      <c r="E56" s="439"/>
      <c r="F56" s="553">
        <f>+H56-N56</f>
        <v>-1053</v>
      </c>
      <c r="G56" s="520">
        <f>+I56-O56</f>
        <v>-3913</v>
      </c>
      <c r="H56" s="567">
        <v>-1467</v>
      </c>
      <c r="I56" s="560">
        <v>-5134</v>
      </c>
      <c r="N56" s="567">
        <v>-414</v>
      </c>
      <c r="O56" s="560">
        <v>-1221</v>
      </c>
      <c r="P56" s="107"/>
    </row>
    <row r="57" spans="1:16" ht="13.5" customHeight="1">
      <c r="A57" s="438"/>
      <c r="B57" s="550" t="s">
        <v>302</v>
      </c>
      <c r="C57" s="439"/>
      <c r="D57" s="439"/>
      <c r="E57" s="439"/>
      <c r="F57" s="553"/>
      <c r="G57" s="56"/>
      <c r="H57" s="567"/>
      <c r="I57" s="560"/>
      <c r="N57" s="567"/>
      <c r="O57" s="560"/>
      <c r="P57" s="107"/>
    </row>
    <row r="58" spans="1:16" ht="13.5" customHeight="1">
      <c r="A58" s="438"/>
      <c r="B58" s="550" t="s">
        <v>253</v>
      </c>
      <c r="C58" s="439"/>
      <c r="D58" s="439"/>
      <c r="E58" s="439"/>
      <c r="F58" s="553">
        <f aca="true" t="shared" si="1" ref="F58:G60">+H58-N58</f>
        <v>-1849</v>
      </c>
      <c r="G58" s="520">
        <f t="shared" si="1"/>
        <v>-227</v>
      </c>
      <c r="H58" s="567">
        <v>-900</v>
      </c>
      <c r="I58" s="560">
        <v>-873</v>
      </c>
      <c r="N58" s="567">
        <v>949</v>
      </c>
      <c r="O58" s="560">
        <v>-646</v>
      </c>
      <c r="P58" s="107"/>
    </row>
    <row r="59" spans="1:16" ht="13.5" customHeight="1">
      <c r="A59" s="438"/>
      <c r="B59" s="561" t="s">
        <v>264</v>
      </c>
      <c r="C59" s="439"/>
      <c r="D59" s="439"/>
      <c r="E59" s="439"/>
      <c r="F59" s="553">
        <f t="shared" si="1"/>
        <v>-976</v>
      </c>
      <c r="G59" s="520">
        <f t="shared" si="1"/>
        <v>86</v>
      </c>
      <c r="H59" s="567">
        <v>-1446</v>
      </c>
      <c r="I59" s="560">
        <v>-784</v>
      </c>
      <c r="N59" s="567">
        <v>-470</v>
      </c>
      <c r="O59" s="560">
        <v>-870</v>
      </c>
      <c r="P59" s="107"/>
    </row>
    <row r="60" spans="1:16" ht="13.5" customHeight="1">
      <c r="A60" s="438"/>
      <c r="B60" s="550" t="s">
        <v>263</v>
      </c>
      <c r="C60" s="439"/>
      <c r="D60" s="439"/>
      <c r="E60" s="439"/>
      <c r="F60" s="553">
        <f t="shared" si="1"/>
        <v>1021</v>
      </c>
      <c r="G60" s="520">
        <f t="shared" si="1"/>
        <v>-233</v>
      </c>
      <c r="H60" s="568">
        <v>1279</v>
      </c>
      <c r="I60" s="569">
        <v>-353</v>
      </c>
      <c r="N60" s="568">
        <v>258</v>
      </c>
      <c r="O60" s="569">
        <v>-120</v>
      </c>
      <c r="P60" s="107"/>
    </row>
    <row r="61" spans="1:16" ht="13.5" customHeight="1">
      <c r="A61" s="438"/>
      <c r="B61" s="550" t="s">
        <v>262</v>
      </c>
      <c r="C61" s="439"/>
      <c r="D61" s="439"/>
      <c r="E61" s="439"/>
      <c r="F61" s="562">
        <f>SUM(F56:F60)</f>
        <v>-2857</v>
      </c>
      <c r="G61" s="570">
        <f>SUM(G56:G60)</f>
        <v>-4287</v>
      </c>
      <c r="H61" s="571">
        <f>SUM(H56:H60)</f>
        <v>-2534</v>
      </c>
      <c r="I61" s="569">
        <f>SUM(I56:I60)</f>
        <v>-7144</v>
      </c>
      <c r="N61" s="571">
        <f>SUM(N56:N60)</f>
        <v>323</v>
      </c>
      <c r="O61" s="569">
        <f>SUM(O56:O60)</f>
        <v>-2857</v>
      </c>
      <c r="P61" s="107"/>
    </row>
    <row r="62" spans="1:16" ht="13.5" customHeight="1">
      <c r="A62" s="438"/>
      <c r="B62" s="539"/>
      <c r="C62" s="436"/>
      <c r="D62" s="436"/>
      <c r="E62" s="436"/>
      <c r="F62" s="568"/>
      <c r="G62" s="54"/>
      <c r="H62" s="571"/>
      <c r="I62" s="569"/>
      <c r="N62" s="571"/>
      <c r="O62" s="569"/>
      <c r="P62" s="107"/>
    </row>
    <row r="63" spans="1:13" ht="13.5" customHeight="1">
      <c r="A63" s="438"/>
      <c r="B63" s="439"/>
      <c r="C63" s="439"/>
      <c r="D63" s="439"/>
      <c r="E63" s="439"/>
      <c r="F63" s="439"/>
      <c r="G63" s="439"/>
      <c r="H63" s="439"/>
      <c r="I63" s="55"/>
      <c r="J63" s="55"/>
      <c r="K63" s="55"/>
      <c r="L63" s="475"/>
      <c r="M63" s="475"/>
    </row>
    <row r="64" spans="1:11" ht="15" customHeight="1">
      <c r="A64" s="438"/>
      <c r="B64" s="439"/>
      <c r="C64" s="439"/>
      <c r="D64" s="439"/>
      <c r="E64" s="439"/>
      <c r="F64" s="439"/>
      <c r="G64" s="439"/>
      <c r="H64" s="439"/>
      <c r="I64" s="418"/>
      <c r="J64" s="418"/>
      <c r="K64" s="418"/>
    </row>
    <row r="65" spans="1:11" ht="12.75" customHeight="1">
      <c r="A65" s="533"/>
      <c r="B65" s="534" t="s">
        <v>242</v>
      </c>
      <c r="C65" s="405"/>
      <c r="D65" s="405"/>
      <c r="E65" s="405"/>
      <c r="F65" s="405"/>
      <c r="G65" s="405"/>
      <c r="H65" s="405"/>
      <c r="I65" s="405"/>
      <c r="J65" s="405"/>
      <c r="K65" s="405"/>
    </row>
    <row r="66" spans="1:11" ht="12.75" customHeight="1">
      <c r="A66" s="533"/>
      <c r="B66" s="534"/>
      <c r="C66" s="439"/>
      <c r="D66" s="439"/>
      <c r="E66" s="439"/>
      <c r="F66" s="439"/>
      <c r="G66" s="439"/>
      <c r="H66" s="439"/>
      <c r="I66" s="416"/>
      <c r="J66" s="416"/>
      <c r="K66" s="416"/>
    </row>
    <row r="67" spans="1:17" ht="11.25" customHeight="1">
      <c r="A67" s="533"/>
      <c r="B67" s="543"/>
      <c r="C67" s="630" t="s">
        <v>320</v>
      </c>
      <c r="D67" s="631"/>
      <c r="E67" s="631"/>
      <c r="F67" s="632"/>
      <c r="G67" s="630" t="s">
        <v>321</v>
      </c>
      <c r="H67" s="631"/>
      <c r="I67" s="631"/>
      <c r="J67" s="632"/>
      <c r="N67" s="630" t="s">
        <v>295</v>
      </c>
      <c r="O67" s="631"/>
      <c r="P67" s="631"/>
      <c r="Q67" s="632"/>
    </row>
    <row r="68" spans="1:17" ht="11.25" customHeight="1">
      <c r="A68" s="533"/>
      <c r="B68" s="544"/>
      <c r="C68" s="545"/>
      <c r="D68" s="546"/>
      <c r="E68" s="546" t="s">
        <v>270</v>
      </c>
      <c r="F68" s="547"/>
      <c r="G68" s="548"/>
      <c r="H68" s="480"/>
      <c r="I68" s="549" t="s">
        <v>270</v>
      </c>
      <c r="J68" s="518"/>
      <c r="N68" s="548"/>
      <c r="O68" s="480"/>
      <c r="P68" s="549" t="s">
        <v>270</v>
      </c>
      <c r="Q68" s="518"/>
    </row>
    <row r="69" spans="1:17" ht="12.75" customHeight="1">
      <c r="A69" s="533"/>
      <c r="B69" s="544" t="s">
        <v>220</v>
      </c>
      <c r="C69" s="548" t="s">
        <v>244</v>
      </c>
      <c r="D69" s="549" t="s">
        <v>243</v>
      </c>
      <c r="E69" s="549" t="s">
        <v>271</v>
      </c>
      <c r="F69" s="518" t="s">
        <v>272</v>
      </c>
      <c r="G69" s="548" t="s">
        <v>244</v>
      </c>
      <c r="H69" s="549" t="s">
        <v>243</v>
      </c>
      <c r="I69" s="549" t="s">
        <v>271</v>
      </c>
      <c r="J69" s="518" t="s">
        <v>272</v>
      </c>
      <c r="N69" s="548" t="s">
        <v>244</v>
      </c>
      <c r="O69" s="549" t="s">
        <v>243</v>
      </c>
      <c r="P69" s="549" t="s">
        <v>271</v>
      </c>
      <c r="Q69" s="518" t="s">
        <v>272</v>
      </c>
    </row>
    <row r="70" spans="1:17" ht="12.75" customHeight="1">
      <c r="A70" s="533"/>
      <c r="B70" s="544"/>
      <c r="C70" s="540" t="s">
        <v>78</v>
      </c>
      <c r="D70" s="481" t="s">
        <v>78</v>
      </c>
      <c r="E70" s="481" t="s">
        <v>78</v>
      </c>
      <c r="F70" s="518" t="s">
        <v>78</v>
      </c>
      <c r="G70" s="540" t="s">
        <v>78</v>
      </c>
      <c r="H70" s="481" t="s">
        <v>78</v>
      </c>
      <c r="I70" s="481" t="s">
        <v>78</v>
      </c>
      <c r="J70" s="518" t="s">
        <v>78</v>
      </c>
      <c r="N70" s="540" t="s">
        <v>78</v>
      </c>
      <c r="O70" s="481" t="s">
        <v>78</v>
      </c>
      <c r="P70" s="481" t="s">
        <v>78</v>
      </c>
      <c r="Q70" s="518" t="s">
        <v>78</v>
      </c>
    </row>
    <row r="71" spans="1:17" ht="15" customHeight="1">
      <c r="A71" s="438"/>
      <c r="B71" s="550" t="s">
        <v>245</v>
      </c>
      <c r="C71" s="551">
        <f aca="true" t="shared" si="2" ref="C71:F72">G71-N71</f>
        <v>290</v>
      </c>
      <c r="D71" s="552">
        <f t="shared" si="2"/>
        <v>470</v>
      </c>
      <c r="E71" s="552">
        <f t="shared" si="2"/>
        <v>0</v>
      </c>
      <c r="F71" s="520">
        <f t="shared" si="2"/>
        <v>760</v>
      </c>
      <c r="G71" s="553">
        <v>2186</v>
      </c>
      <c r="H71" s="419">
        <v>5834</v>
      </c>
      <c r="I71" s="419">
        <v>0</v>
      </c>
      <c r="J71" s="519">
        <f>G71+H71+I71</f>
        <v>8020</v>
      </c>
      <c r="N71" s="553">
        <v>1896</v>
      </c>
      <c r="O71" s="419">
        <v>5364</v>
      </c>
      <c r="P71" s="419">
        <v>0</v>
      </c>
      <c r="Q71" s="519">
        <f>N71+O71+P71</f>
        <v>7260</v>
      </c>
    </row>
    <row r="72" spans="1:17" ht="15" customHeight="1">
      <c r="A72" s="438"/>
      <c r="B72" s="550" t="s">
        <v>273</v>
      </c>
      <c r="C72" s="551">
        <f t="shared" si="2"/>
        <v>110</v>
      </c>
      <c r="D72" s="552">
        <f t="shared" si="2"/>
        <v>3</v>
      </c>
      <c r="E72" s="552">
        <f t="shared" si="2"/>
        <v>-113</v>
      </c>
      <c r="F72" s="552">
        <f t="shared" si="2"/>
        <v>0</v>
      </c>
      <c r="G72" s="553">
        <v>1265</v>
      </c>
      <c r="H72" s="418">
        <v>230</v>
      </c>
      <c r="I72" s="418">
        <v>-1495</v>
      </c>
      <c r="J72" s="519">
        <f>G72+H72+I72</f>
        <v>0</v>
      </c>
      <c r="N72" s="553">
        <v>1155</v>
      </c>
      <c r="O72" s="418">
        <v>227</v>
      </c>
      <c r="P72" s="418">
        <v>-1382</v>
      </c>
      <c r="Q72" s="519">
        <f>N72+O72+P72</f>
        <v>0</v>
      </c>
    </row>
    <row r="73" spans="1:17" ht="15" customHeight="1">
      <c r="A73" s="438"/>
      <c r="B73" s="550"/>
      <c r="C73" s="539"/>
      <c r="D73" s="436"/>
      <c r="E73" s="436"/>
      <c r="F73" s="554"/>
      <c r="G73" s="553"/>
      <c r="H73" s="418"/>
      <c r="I73" s="418"/>
      <c r="J73" s="520"/>
      <c r="N73" s="553"/>
      <c r="O73" s="418"/>
      <c r="P73" s="418"/>
      <c r="Q73" s="520"/>
    </row>
    <row r="74" spans="1:17" ht="15" customHeight="1">
      <c r="A74" s="438"/>
      <c r="B74" s="539" t="s">
        <v>276</v>
      </c>
      <c r="C74" s="555">
        <f aca="true" t="shared" si="3" ref="C74:J74">SUM(C71:C72)</f>
        <v>400</v>
      </c>
      <c r="D74" s="73">
        <f t="shared" si="3"/>
        <v>473</v>
      </c>
      <c r="E74" s="73">
        <f t="shared" si="3"/>
        <v>-113</v>
      </c>
      <c r="F74" s="556">
        <f t="shared" si="3"/>
        <v>760</v>
      </c>
      <c r="G74" s="555">
        <f t="shared" si="3"/>
        <v>3451</v>
      </c>
      <c r="H74" s="73">
        <f t="shared" si="3"/>
        <v>6064</v>
      </c>
      <c r="I74" s="73">
        <f t="shared" si="3"/>
        <v>-1495</v>
      </c>
      <c r="J74" s="556">
        <f t="shared" si="3"/>
        <v>8020</v>
      </c>
      <c r="N74" s="555">
        <f>SUM(N71:N72)</f>
        <v>3051</v>
      </c>
      <c r="O74" s="73">
        <f>SUM(O71:O72)</f>
        <v>5591</v>
      </c>
      <c r="P74" s="73">
        <f>SUM(P71:P72)</f>
        <v>-1382</v>
      </c>
      <c r="Q74" s="556">
        <f>SUM(Q71:Q72)</f>
        <v>7260</v>
      </c>
    </row>
    <row r="75" spans="1:17" ht="15" customHeight="1">
      <c r="A75" s="438"/>
      <c r="B75" s="439"/>
      <c r="C75" s="534"/>
      <c r="D75" s="439"/>
      <c r="E75" s="439"/>
      <c r="F75" s="439"/>
      <c r="G75" s="572"/>
      <c r="H75" s="572"/>
      <c r="I75" s="418"/>
      <c r="J75" s="418"/>
      <c r="K75" s="56"/>
      <c r="N75" s="471"/>
      <c r="P75" s="107"/>
      <c r="Q75" s="495"/>
    </row>
    <row r="76" spans="1:17" ht="15" customHeight="1">
      <c r="A76" s="438"/>
      <c r="B76" s="534" t="s">
        <v>246</v>
      </c>
      <c r="C76" s="110"/>
      <c r="D76" s="439"/>
      <c r="E76" s="439"/>
      <c r="F76" s="439"/>
      <c r="G76" s="56">
        <v>46629</v>
      </c>
      <c r="H76" s="56">
        <v>404</v>
      </c>
      <c r="I76" s="56">
        <v>-14173</v>
      </c>
      <c r="J76" s="418">
        <f>SUM(G76:I76)</f>
        <v>32860</v>
      </c>
      <c r="K76" s="418"/>
      <c r="N76" s="471"/>
      <c r="P76" s="107"/>
      <c r="Q76" s="500"/>
    </row>
    <row r="77" spans="1:17" ht="14.25" customHeight="1">
      <c r="A77" s="438"/>
      <c r="B77" s="534" t="s">
        <v>247</v>
      </c>
      <c r="C77" s="110"/>
      <c r="D77" s="439"/>
      <c r="E77" s="439"/>
      <c r="F77" s="439"/>
      <c r="G77" s="56">
        <v>13266</v>
      </c>
      <c r="H77" s="56">
        <v>1339</v>
      </c>
      <c r="I77" s="56">
        <v>-7405</v>
      </c>
      <c r="J77" s="418">
        <f>SUM(G77:I77)</f>
        <v>7200</v>
      </c>
      <c r="K77" s="418"/>
      <c r="N77" s="471"/>
      <c r="P77" s="107"/>
      <c r="Q77" s="500"/>
    </row>
    <row r="78" spans="1:17" ht="14.25" customHeight="1">
      <c r="A78" s="438"/>
      <c r="B78" s="534" t="s">
        <v>248</v>
      </c>
      <c r="C78" s="110"/>
      <c r="D78" s="439"/>
      <c r="E78" s="439"/>
      <c r="F78" s="439"/>
      <c r="G78" s="56">
        <v>2570</v>
      </c>
      <c r="H78" s="56">
        <v>6</v>
      </c>
      <c r="I78" s="56">
        <v>0</v>
      </c>
      <c r="J78" s="418">
        <f>SUM(G78:I78)</f>
        <v>2576</v>
      </c>
      <c r="K78" s="418"/>
      <c r="N78" s="471"/>
      <c r="P78" s="107"/>
      <c r="Q78" s="500"/>
    </row>
    <row r="79" spans="1:17" ht="14.25" customHeight="1">
      <c r="A79" s="438"/>
      <c r="B79" s="439"/>
      <c r="C79" s="439"/>
      <c r="D79" s="439"/>
      <c r="E79" s="439"/>
      <c r="F79" s="439"/>
      <c r="G79" s="439"/>
      <c r="H79" s="573"/>
      <c r="I79" s="56"/>
      <c r="J79" s="574"/>
      <c r="K79" s="56"/>
      <c r="N79" s="471"/>
      <c r="P79" s="107"/>
      <c r="Q79" s="495"/>
    </row>
    <row r="80" spans="1:11" ht="15">
      <c r="A80" s="438"/>
      <c r="B80" s="439"/>
      <c r="C80" s="439"/>
      <c r="D80" s="439"/>
      <c r="E80" s="439"/>
      <c r="F80" s="439"/>
      <c r="G80" s="439"/>
      <c r="H80" s="573"/>
      <c r="I80" s="575"/>
      <c r="J80" s="575"/>
      <c r="K80" s="56"/>
    </row>
    <row r="81" spans="1:16" s="110" customFormat="1" ht="15" customHeight="1">
      <c r="A81" s="410" t="s">
        <v>74</v>
      </c>
      <c r="B81" s="411" t="s">
        <v>121</v>
      </c>
      <c r="C81" s="405"/>
      <c r="D81" s="405"/>
      <c r="E81" s="405"/>
      <c r="F81" s="405"/>
      <c r="G81" s="405"/>
      <c r="H81" s="405"/>
      <c r="I81" s="405"/>
      <c r="J81" s="405"/>
      <c r="K81" s="405"/>
      <c r="L81" s="473"/>
      <c r="M81" s="473"/>
      <c r="P81" s="498"/>
    </row>
    <row r="82" spans="1:16" s="110" customFormat="1" ht="15" customHeight="1">
      <c r="A82" s="410"/>
      <c r="B82" s="411"/>
      <c r="C82" s="405"/>
      <c r="D82" s="405"/>
      <c r="E82" s="405"/>
      <c r="F82" s="405"/>
      <c r="G82" s="405"/>
      <c r="H82" s="405"/>
      <c r="I82" s="405"/>
      <c r="J82" s="405"/>
      <c r="K82" s="405"/>
      <c r="L82" s="473"/>
      <c r="M82" s="473"/>
      <c r="P82" s="498"/>
    </row>
    <row r="83" spans="1:16" s="110" customFormat="1" ht="15" customHeight="1">
      <c r="A83" s="410"/>
      <c r="B83" s="411"/>
      <c r="C83" s="405"/>
      <c r="D83" s="405"/>
      <c r="E83" s="405"/>
      <c r="F83" s="405"/>
      <c r="G83" s="405"/>
      <c r="H83" s="405"/>
      <c r="I83" s="405"/>
      <c r="J83" s="405"/>
      <c r="K83" s="405"/>
      <c r="L83" s="473"/>
      <c r="M83" s="473"/>
      <c r="P83" s="498"/>
    </row>
    <row r="84" spans="1:16" s="110" customFormat="1" ht="57" customHeight="1">
      <c r="A84" s="422" t="s">
        <v>282</v>
      </c>
      <c r="B84" s="625" t="s">
        <v>386</v>
      </c>
      <c r="C84" s="625"/>
      <c r="D84" s="625"/>
      <c r="E84" s="625"/>
      <c r="F84" s="625"/>
      <c r="G84" s="625"/>
      <c r="H84" s="625"/>
      <c r="I84" s="625"/>
      <c r="J84" s="625"/>
      <c r="K84" s="625"/>
      <c r="L84" s="473"/>
      <c r="M84" s="473"/>
      <c r="P84" s="498"/>
    </row>
    <row r="85" spans="1:16" s="110" customFormat="1" ht="53.25" customHeight="1">
      <c r="A85" s="422"/>
      <c r="B85" s="625" t="s">
        <v>339</v>
      </c>
      <c r="C85" s="625"/>
      <c r="D85" s="625"/>
      <c r="E85" s="625"/>
      <c r="F85" s="625"/>
      <c r="G85" s="625"/>
      <c r="H85" s="625"/>
      <c r="I85" s="625"/>
      <c r="J85" s="625"/>
      <c r="K85" s="625"/>
      <c r="L85" s="473"/>
      <c r="M85" s="473"/>
      <c r="P85" s="498"/>
    </row>
    <row r="86" spans="1:16" s="110" customFormat="1" ht="15.75" customHeight="1">
      <c r="A86" s="422"/>
      <c r="B86" s="597" t="s">
        <v>340</v>
      </c>
      <c r="C86" s="406"/>
      <c r="D86" s="406"/>
      <c r="E86" s="406"/>
      <c r="F86" s="406"/>
      <c r="G86" s="406"/>
      <c r="H86" s="406"/>
      <c r="I86" s="406"/>
      <c r="J86" s="406"/>
      <c r="K86" s="406"/>
      <c r="L86" s="473"/>
      <c r="M86" s="473"/>
      <c r="P86" s="498"/>
    </row>
    <row r="87" spans="1:16" s="110" customFormat="1" ht="15.75" customHeight="1">
      <c r="A87" s="422"/>
      <c r="B87" s="597"/>
      <c r="C87" s="406"/>
      <c r="D87" s="406"/>
      <c r="E87" s="406"/>
      <c r="F87" s="406"/>
      <c r="G87" s="406"/>
      <c r="H87" s="406"/>
      <c r="I87" s="406"/>
      <c r="J87" s="406"/>
      <c r="K87" s="434" t="s">
        <v>387</v>
      </c>
      <c r="L87" s="473"/>
      <c r="M87" s="473"/>
      <c r="P87" s="498"/>
    </row>
    <row r="88" spans="1:16" s="110" customFormat="1" ht="15.75" customHeight="1">
      <c r="A88" s="422"/>
      <c r="B88" s="602" t="s">
        <v>341</v>
      </c>
      <c r="C88" s="598"/>
      <c r="D88" s="598"/>
      <c r="E88" s="598"/>
      <c r="F88" s="598"/>
      <c r="G88" s="598"/>
      <c r="H88" s="598"/>
      <c r="I88" s="598"/>
      <c r="J88" s="598"/>
      <c r="K88" s="434"/>
      <c r="L88" s="473"/>
      <c r="M88" s="473"/>
      <c r="P88" s="498"/>
    </row>
    <row r="89" spans="1:16" s="110" customFormat="1" ht="15.75" customHeight="1">
      <c r="A89" s="422"/>
      <c r="B89" s="34" t="s">
        <v>342</v>
      </c>
      <c r="C89" s="598"/>
      <c r="D89" s="598"/>
      <c r="E89" s="598"/>
      <c r="F89" s="598"/>
      <c r="G89" s="598"/>
      <c r="H89" s="598"/>
      <c r="I89" s="598"/>
      <c r="J89" s="598"/>
      <c r="K89" s="599">
        <v>1278333</v>
      </c>
      <c r="L89" s="473"/>
      <c r="M89" s="473"/>
      <c r="P89" s="498"/>
    </row>
    <row r="90" spans="1:16" s="110" customFormat="1" ht="15.75" customHeight="1">
      <c r="A90" s="422"/>
      <c r="B90" s="34" t="s">
        <v>343</v>
      </c>
      <c r="C90" s="598"/>
      <c r="D90" s="598"/>
      <c r="E90" s="598"/>
      <c r="F90" s="598"/>
      <c r="G90" s="598"/>
      <c r="H90" s="598"/>
      <c r="I90" s="598"/>
      <c r="J90" s="598"/>
      <c r="K90" s="600">
        <v>55000</v>
      </c>
      <c r="L90" s="473"/>
      <c r="M90" s="473"/>
      <c r="P90" s="498"/>
    </row>
    <row r="91" spans="1:16" s="110" customFormat="1" ht="15.75" customHeight="1">
      <c r="A91" s="422"/>
      <c r="B91" s="601" t="s">
        <v>23</v>
      </c>
      <c r="C91" s="598"/>
      <c r="D91" s="598"/>
      <c r="E91" s="598"/>
      <c r="F91" s="598"/>
      <c r="G91" s="598"/>
      <c r="H91" s="598"/>
      <c r="I91" s="598"/>
      <c r="J91" s="598"/>
      <c r="K91" s="603">
        <f>+K89+K90</f>
        <v>1333333</v>
      </c>
      <c r="L91" s="473"/>
      <c r="M91" s="473"/>
      <c r="P91" s="498"/>
    </row>
    <row r="92" spans="1:16" s="110" customFormat="1" ht="15.75" customHeight="1">
      <c r="A92" s="422"/>
      <c r="B92" s="601"/>
      <c r="C92" s="598"/>
      <c r="D92" s="598"/>
      <c r="E92" s="598"/>
      <c r="F92" s="598"/>
      <c r="G92" s="598"/>
      <c r="H92" s="598"/>
      <c r="I92" s="598"/>
      <c r="J92" s="598"/>
      <c r="K92" s="604"/>
      <c r="L92" s="473"/>
      <c r="M92" s="473"/>
      <c r="P92" s="498"/>
    </row>
    <row r="93" spans="1:16" s="110" customFormat="1" ht="33" customHeight="1">
      <c r="A93" s="422"/>
      <c r="B93" s="625" t="s">
        <v>344</v>
      </c>
      <c r="C93" s="625"/>
      <c r="D93" s="625"/>
      <c r="E93" s="625"/>
      <c r="F93" s="625"/>
      <c r="G93" s="625"/>
      <c r="H93" s="625"/>
      <c r="I93" s="625"/>
      <c r="J93" s="625"/>
      <c r="K93" s="625"/>
      <c r="L93" s="473"/>
      <c r="M93" s="473"/>
      <c r="P93" s="498"/>
    </row>
    <row r="94" spans="1:16" s="110" customFormat="1" ht="60.75" customHeight="1">
      <c r="A94" s="422"/>
      <c r="B94" s="625" t="s">
        <v>383</v>
      </c>
      <c r="C94" s="625"/>
      <c r="D94" s="625"/>
      <c r="E94" s="625"/>
      <c r="F94" s="625"/>
      <c r="G94" s="625"/>
      <c r="H94" s="625"/>
      <c r="I94" s="625"/>
      <c r="J94" s="625"/>
      <c r="K94" s="625"/>
      <c r="L94" s="473"/>
      <c r="M94" s="473"/>
      <c r="P94" s="498"/>
    </row>
    <row r="95" spans="1:16" s="110" customFormat="1" ht="30.75" customHeight="1">
      <c r="A95" s="422"/>
      <c r="B95" s="625" t="s">
        <v>384</v>
      </c>
      <c r="C95" s="625"/>
      <c r="D95" s="625"/>
      <c r="E95" s="625"/>
      <c r="F95" s="625"/>
      <c r="G95" s="625"/>
      <c r="H95" s="625"/>
      <c r="I95" s="625"/>
      <c r="J95" s="625"/>
      <c r="K95" s="625"/>
      <c r="L95" s="473"/>
      <c r="M95" s="473"/>
      <c r="P95" s="498"/>
    </row>
    <row r="96" spans="1:16" s="110" customFormat="1" ht="33" customHeight="1">
      <c r="A96" s="422"/>
      <c r="B96" s="625" t="s">
        <v>347</v>
      </c>
      <c r="C96" s="625"/>
      <c r="D96" s="625"/>
      <c r="E96" s="625"/>
      <c r="F96" s="625"/>
      <c r="G96" s="625"/>
      <c r="H96" s="625"/>
      <c r="I96" s="625"/>
      <c r="J96" s="625"/>
      <c r="K96" s="625"/>
      <c r="L96" s="473"/>
      <c r="M96" s="473"/>
      <c r="P96" s="498"/>
    </row>
    <row r="97" spans="1:16" s="110" customFormat="1" ht="21" customHeight="1">
      <c r="A97" s="422"/>
      <c r="B97" s="625" t="s">
        <v>348</v>
      </c>
      <c r="C97" s="625"/>
      <c r="D97" s="625"/>
      <c r="E97" s="625"/>
      <c r="F97" s="625"/>
      <c r="G97" s="625"/>
      <c r="H97" s="625"/>
      <c r="I97" s="625"/>
      <c r="J97" s="625"/>
      <c r="K97" s="625"/>
      <c r="L97" s="473"/>
      <c r="M97" s="473"/>
      <c r="P97" s="498"/>
    </row>
    <row r="98" spans="1:16" s="110" customFormat="1" ht="33.75" customHeight="1">
      <c r="A98" s="422"/>
      <c r="B98" s="625" t="s">
        <v>349</v>
      </c>
      <c r="C98" s="625"/>
      <c r="D98" s="625"/>
      <c r="E98" s="625"/>
      <c r="F98" s="625"/>
      <c r="G98" s="625"/>
      <c r="H98" s="625"/>
      <c r="I98" s="625"/>
      <c r="J98" s="625"/>
      <c r="K98" s="625"/>
      <c r="L98" s="473"/>
      <c r="M98" s="473"/>
      <c r="P98" s="498"/>
    </row>
    <row r="99" spans="2:16" s="110" customFormat="1" ht="57" customHeight="1">
      <c r="B99" s="625" t="s">
        <v>345</v>
      </c>
      <c r="C99" s="625"/>
      <c r="D99" s="625"/>
      <c r="E99" s="625"/>
      <c r="F99" s="625"/>
      <c r="G99" s="625"/>
      <c r="H99" s="625"/>
      <c r="I99" s="625"/>
      <c r="J99" s="625"/>
      <c r="K99" s="625"/>
      <c r="L99" s="473"/>
      <c r="M99" s="473"/>
      <c r="P99" s="498"/>
    </row>
    <row r="100" spans="2:16" s="110" customFormat="1" ht="40.5" customHeight="1">
      <c r="B100" s="625" t="s">
        <v>346</v>
      </c>
      <c r="C100" s="625"/>
      <c r="D100" s="625"/>
      <c r="E100" s="625"/>
      <c r="F100" s="625"/>
      <c r="G100" s="625"/>
      <c r="H100" s="625"/>
      <c r="I100" s="625"/>
      <c r="J100" s="625"/>
      <c r="K100" s="625"/>
      <c r="L100" s="473"/>
      <c r="M100" s="473"/>
      <c r="P100" s="498"/>
    </row>
    <row r="101" spans="1:16" s="110" customFormat="1" ht="41.25" customHeight="1">
      <c r="A101" s="422" t="s">
        <v>324</v>
      </c>
      <c r="B101" s="626" t="s">
        <v>336</v>
      </c>
      <c r="C101" s="626"/>
      <c r="D101" s="626"/>
      <c r="E101" s="626"/>
      <c r="F101" s="626"/>
      <c r="G101" s="626"/>
      <c r="H101" s="626"/>
      <c r="I101" s="626"/>
      <c r="J101" s="626"/>
      <c r="K101" s="626"/>
      <c r="L101" s="473"/>
      <c r="M101" s="473"/>
      <c r="P101" s="498"/>
    </row>
    <row r="102" spans="1:16" s="110" customFormat="1" ht="51" customHeight="1">
      <c r="A102" s="422" t="s">
        <v>325</v>
      </c>
      <c r="B102" s="624" t="s">
        <v>337</v>
      </c>
      <c r="C102" s="624"/>
      <c r="D102" s="624"/>
      <c r="E102" s="624"/>
      <c r="F102" s="624"/>
      <c r="G102" s="624"/>
      <c r="H102" s="624"/>
      <c r="I102" s="624"/>
      <c r="J102" s="624"/>
      <c r="K102" s="624"/>
      <c r="L102" s="473"/>
      <c r="M102" s="473"/>
      <c r="P102" s="498"/>
    </row>
    <row r="103" spans="1:16" s="337" customFormat="1" ht="15" customHeight="1">
      <c r="A103" s="421"/>
      <c r="B103" s="627"/>
      <c r="C103" s="627"/>
      <c r="D103" s="627"/>
      <c r="E103" s="627"/>
      <c r="F103" s="627"/>
      <c r="G103" s="627"/>
      <c r="H103" s="627"/>
      <c r="I103" s="627"/>
      <c r="J103" s="627"/>
      <c r="K103" s="627"/>
      <c r="L103" s="473"/>
      <c r="M103" s="473"/>
      <c r="P103" s="501"/>
    </row>
    <row r="104" spans="1:11" ht="16.5" customHeight="1">
      <c r="A104" s="410" t="s">
        <v>75</v>
      </c>
      <c r="B104" s="411" t="s">
        <v>1</v>
      </c>
      <c r="C104" s="405"/>
      <c r="D104" s="405"/>
      <c r="E104" s="581"/>
      <c r="F104" s="405"/>
      <c r="G104" s="405"/>
      <c r="H104" s="405"/>
      <c r="I104" s="405"/>
      <c r="J104" s="405"/>
      <c r="K104" s="405"/>
    </row>
    <row r="105" spans="1:11" ht="78" customHeight="1">
      <c r="A105" s="410"/>
      <c r="B105" s="626" t="s">
        <v>385</v>
      </c>
      <c r="C105" s="626"/>
      <c r="D105" s="626"/>
      <c r="E105" s="626"/>
      <c r="F105" s="626"/>
      <c r="G105" s="626"/>
      <c r="H105" s="626"/>
      <c r="I105" s="626"/>
      <c r="J105" s="626"/>
      <c r="K105" s="626"/>
    </row>
    <row r="106" spans="1:11" ht="12" customHeight="1">
      <c r="A106" s="557"/>
      <c r="B106" s="422"/>
      <c r="C106" s="408"/>
      <c r="D106" s="408"/>
      <c r="E106" s="408"/>
      <c r="F106" s="408"/>
      <c r="G106" s="408"/>
      <c r="H106" s="408"/>
      <c r="I106" s="408"/>
      <c r="J106" s="408"/>
      <c r="K106" s="408"/>
    </row>
    <row r="107" spans="1:11" ht="12.75" customHeight="1">
      <c r="A107" s="403" t="s">
        <v>76</v>
      </c>
      <c r="B107" s="402" t="s">
        <v>2</v>
      </c>
      <c r="C107" s="404"/>
      <c r="D107" s="404"/>
      <c r="E107" s="404"/>
      <c r="F107" s="404"/>
      <c r="G107" s="404"/>
      <c r="H107" s="404"/>
      <c r="I107" s="405"/>
      <c r="J107" s="405"/>
      <c r="K107" s="481" t="s">
        <v>322</v>
      </c>
    </row>
    <row r="108" spans="1:11" ht="12" customHeight="1">
      <c r="A108" s="403"/>
      <c r="B108" s="409"/>
      <c r="C108" s="409"/>
      <c r="D108" s="409"/>
      <c r="E108" s="409"/>
      <c r="F108" s="409"/>
      <c r="G108" s="409"/>
      <c r="H108" s="409"/>
      <c r="I108" s="409"/>
      <c r="J108" s="409"/>
      <c r="K108" s="487" t="s">
        <v>78</v>
      </c>
    </row>
    <row r="109" spans="1:11" ht="14.25" customHeight="1">
      <c r="A109" s="403"/>
      <c r="B109" s="423" t="s">
        <v>193</v>
      </c>
      <c r="C109" s="423"/>
      <c r="D109" s="423"/>
      <c r="E109" s="423"/>
      <c r="F109" s="423"/>
      <c r="H109" s="409"/>
      <c r="I109" s="409"/>
      <c r="J109" s="409"/>
      <c r="K109" s="409"/>
    </row>
    <row r="110" spans="1:11" ht="14.25" customHeight="1">
      <c r="A110" s="403"/>
      <c r="B110" s="407" t="s">
        <v>250</v>
      </c>
      <c r="C110" s="407"/>
      <c r="D110" s="407"/>
      <c r="E110" s="407"/>
      <c r="F110" s="407"/>
      <c r="H110" s="409"/>
      <c r="I110" s="409"/>
      <c r="J110" s="409"/>
      <c r="K110" s="424">
        <f>4200+500</f>
        <v>4700</v>
      </c>
    </row>
    <row r="111" spans="1:11" ht="14.25" customHeight="1">
      <c r="A111" s="403"/>
      <c r="B111" s="423" t="s">
        <v>251</v>
      </c>
      <c r="C111" s="423"/>
      <c r="D111" s="423"/>
      <c r="E111" s="423"/>
      <c r="F111" s="423"/>
      <c r="H111" s="409"/>
      <c r="I111" s="409"/>
      <c r="J111" s="409"/>
      <c r="K111" s="424">
        <v>10</v>
      </c>
    </row>
    <row r="112" spans="1:11" ht="14.25" customHeight="1" thickBot="1">
      <c r="A112" s="403"/>
      <c r="B112" s="409"/>
      <c r="C112" s="423"/>
      <c r="D112" s="423"/>
      <c r="E112" s="423"/>
      <c r="F112" s="423"/>
      <c r="G112" s="423"/>
      <c r="H112" s="409"/>
      <c r="I112" s="409"/>
      <c r="J112" s="409"/>
      <c r="K112" s="506">
        <f>+K110+K111</f>
        <v>4710</v>
      </c>
    </row>
    <row r="113" spans="1:11" ht="11.25" customHeight="1">
      <c r="A113" s="403"/>
      <c r="B113" s="409"/>
      <c r="C113" s="409"/>
      <c r="D113" s="409"/>
      <c r="E113" s="409"/>
      <c r="F113" s="409"/>
      <c r="G113" s="409"/>
      <c r="H113" s="409"/>
      <c r="I113" s="409"/>
      <c r="J113" s="409"/>
      <c r="K113" s="409"/>
    </row>
    <row r="114" spans="1:11" ht="34.5" customHeight="1">
      <c r="A114" s="403"/>
      <c r="B114" s="633" t="s">
        <v>252</v>
      </c>
      <c r="C114" s="633"/>
      <c r="D114" s="633"/>
      <c r="E114" s="633"/>
      <c r="F114" s="633"/>
      <c r="G114" s="633"/>
      <c r="H114" s="633"/>
      <c r="I114" s="633"/>
      <c r="J114" s="633"/>
      <c r="K114" s="633"/>
    </row>
    <row r="115" spans="1:11" ht="9.75" customHeight="1">
      <c r="A115" s="403"/>
      <c r="B115" s="641"/>
      <c r="C115" s="641"/>
      <c r="D115" s="641"/>
      <c r="E115" s="641"/>
      <c r="F115" s="641"/>
      <c r="G115" s="641"/>
      <c r="H115" s="641"/>
      <c r="I115" s="641"/>
      <c r="J115" s="641"/>
      <c r="K115" s="641"/>
    </row>
    <row r="116" spans="1:11" ht="11.25" customHeight="1">
      <c r="A116" s="403"/>
      <c r="B116" s="425"/>
      <c r="C116" s="425"/>
      <c r="D116" s="425"/>
      <c r="E116" s="425"/>
      <c r="F116" s="425"/>
      <c r="G116" s="425"/>
      <c r="H116" s="425"/>
      <c r="I116" s="425"/>
      <c r="J116" s="425"/>
      <c r="K116" s="425"/>
    </row>
    <row r="117" spans="1:11" ht="12.75" customHeight="1">
      <c r="A117" s="403" t="s">
        <v>77</v>
      </c>
      <c r="B117" s="426" t="s">
        <v>3</v>
      </c>
      <c r="C117" s="405"/>
      <c r="D117" s="404"/>
      <c r="E117" s="404"/>
      <c r="F117" s="404"/>
      <c r="G117" s="404"/>
      <c r="H117" s="404"/>
      <c r="I117" s="405"/>
      <c r="J117" s="405"/>
      <c r="K117" s="405"/>
    </row>
    <row r="118" spans="1:11" ht="12.75" customHeight="1">
      <c r="A118" s="407"/>
      <c r="B118" s="640" t="s">
        <v>207</v>
      </c>
      <c r="C118" s="640"/>
      <c r="D118" s="640"/>
      <c r="E118" s="640"/>
      <c r="F118" s="640"/>
      <c r="G118" s="640"/>
      <c r="H118" s="640"/>
      <c r="I118" s="640"/>
      <c r="J118" s="640"/>
      <c r="K118" s="640"/>
    </row>
    <row r="119" spans="1:11" ht="12.75" customHeight="1">
      <c r="A119" s="407"/>
      <c r="B119" s="409"/>
      <c r="C119" s="409"/>
      <c r="D119" s="409"/>
      <c r="E119" s="409"/>
      <c r="F119" s="409"/>
      <c r="G119" s="409"/>
      <c r="H119" s="409"/>
      <c r="I119" s="409"/>
      <c r="J119" s="409"/>
      <c r="K119" s="409"/>
    </row>
    <row r="120" spans="1:11" ht="12.75" customHeight="1">
      <c r="A120" s="407"/>
      <c r="B120" s="409"/>
      <c r="C120" s="409"/>
      <c r="D120" s="409"/>
      <c r="E120" s="409"/>
      <c r="F120" s="409"/>
      <c r="G120" s="409"/>
      <c r="H120" s="409"/>
      <c r="I120" s="427"/>
      <c r="J120" s="427"/>
      <c r="K120" s="427"/>
    </row>
    <row r="121" spans="1:11" ht="12.75" customHeight="1">
      <c r="A121" s="645" t="s">
        <v>154</v>
      </c>
      <c r="B121" s="645"/>
      <c r="C121" s="645"/>
      <c r="D121" s="645"/>
      <c r="E121" s="645"/>
      <c r="F121" s="645"/>
      <c r="G121" s="645"/>
      <c r="H121" s="645"/>
      <c r="I121" s="645"/>
      <c r="J121" s="645"/>
      <c r="K121" s="645"/>
    </row>
    <row r="122" spans="1:11" ht="12.75" customHeight="1">
      <c r="A122" s="407"/>
      <c r="B122" s="409"/>
      <c r="C122" s="409"/>
      <c r="D122" s="409"/>
      <c r="E122" s="409"/>
      <c r="F122" s="409"/>
      <c r="G122" s="409"/>
      <c r="H122" s="409"/>
      <c r="I122" s="427"/>
      <c r="J122" s="427"/>
      <c r="K122" s="427"/>
    </row>
    <row r="123" spans="1:11" ht="10.5" customHeight="1">
      <c r="A123" s="407"/>
      <c r="B123" s="404"/>
      <c r="C123" s="411"/>
      <c r="D123" s="405"/>
      <c r="E123" s="405"/>
      <c r="F123" s="405"/>
      <c r="G123" s="405"/>
      <c r="H123" s="405"/>
      <c r="I123" s="405"/>
      <c r="J123" s="405"/>
      <c r="K123" s="405"/>
    </row>
    <row r="124" spans="1:16" s="111" customFormat="1" ht="12.75" customHeight="1">
      <c r="A124" s="635" t="s">
        <v>145</v>
      </c>
      <c r="B124" s="635"/>
      <c r="C124" s="635"/>
      <c r="D124" s="635"/>
      <c r="E124" s="635"/>
      <c r="F124" s="635"/>
      <c r="G124" s="635"/>
      <c r="H124" s="635"/>
      <c r="I124" s="635"/>
      <c r="J124" s="635"/>
      <c r="K124" s="635"/>
      <c r="L124" s="472"/>
      <c r="M124" s="472"/>
      <c r="P124" s="497"/>
    </row>
    <row r="125" spans="1:16" s="112" customFormat="1" ht="12.75" customHeight="1">
      <c r="A125" s="623" t="s">
        <v>281</v>
      </c>
      <c r="B125" s="623"/>
      <c r="C125" s="623"/>
      <c r="D125" s="623"/>
      <c r="E125" s="623"/>
      <c r="F125" s="623"/>
      <c r="G125" s="623"/>
      <c r="H125" s="623"/>
      <c r="I125" s="623"/>
      <c r="J125" s="623"/>
      <c r="K125" s="623"/>
      <c r="L125" s="476"/>
      <c r="M125" s="476"/>
      <c r="P125" s="502"/>
    </row>
    <row r="126" spans="1:16" s="113" customFormat="1" ht="12.75" customHeight="1">
      <c r="A126" s="428"/>
      <c r="B126" s="428"/>
      <c r="C126" s="428"/>
      <c r="D126" s="428"/>
      <c r="E126" s="428"/>
      <c r="F126" s="428"/>
      <c r="G126" s="428"/>
      <c r="H126" s="428"/>
      <c r="I126" s="429"/>
      <c r="J126" s="429"/>
      <c r="K126" s="429"/>
      <c r="L126" s="477"/>
      <c r="M126" s="477"/>
      <c r="P126" s="503"/>
    </row>
    <row r="127" spans="1:16" s="112" customFormat="1" ht="12.75" customHeight="1">
      <c r="A127" s="410" t="s">
        <v>120</v>
      </c>
      <c r="B127" s="411" t="s">
        <v>119</v>
      </c>
      <c r="C127" s="405"/>
      <c r="D127" s="420"/>
      <c r="E127" s="420"/>
      <c r="F127" s="405"/>
      <c r="G127" s="405"/>
      <c r="H127" s="405"/>
      <c r="I127" s="405"/>
      <c r="J127" s="405"/>
      <c r="K127" s="405"/>
      <c r="L127" s="476"/>
      <c r="M127" s="476"/>
      <c r="P127" s="502"/>
    </row>
    <row r="128" spans="1:16" s="112" customFormat="1" ht="12.75" customHeight="1">
      <c r="A128" s="410"/>
      <c r="B128" s="411"/>
      <c r="C128" s="405"/>
      <c r="D128" s="420"/>
      <c r="E128" s="420"/>
      <c r="F128" s="405"/>
      <c r="G128" s="405"/>
      <c r="H128" s="405"/>
      <c r="I128" s="405"/>
      <c r="J128" s="405"/>
      <c r="K128" s="405"/>
      <c r="L128" s="476"/>
      <c r="M128" s="476"/>
      <c r="P128" s="502"/>
    </row>
    <row r="129" spans="1:16" s="112" customFormat="1" ht="12.75" customHeight="1">
      <c r="A129" s="410"/>
      <c r="B129" s="521" t="s">
        <v>274</v>
      </c>
      <c r="C129" s="405"/>
      <c r="D129" s="405"/>
      <c r="E129" s="405"/>
      <c r="F129" s="405"/>
      <c r="G129" s="430"/>
      <c r="H129" s="405"/>
      <c r="I129" s="405"/>
      <c r="J129" s="405"/>
      <c r="K129" s="405"/>
      <c r="L129" s="476"/>
      <c r="M129" s="476"/>
      <c r="P129" s="502"/>
    </row>
    <row r="130" spans="1:16" s="112" customFormat="1" ht="38.25" customHeight="1">
      <c r="A130" s="410"/>
      <c r="B130" s="626" t="s">
        <v>350</v>
      </c>
      <c r="C130" s="626"/>
      <c r="D130" s="626"/>
      <c r="E130" s="626"/>
      <c r="F130" s="626"/>
      <c r="G130" s="626"/>
      <c r="H130" s="626"/>
      <c r="I130" s="626"/>
      <c r="J130" s="626"/>
      <c r="K130" s="626"/>
      <c r="L130" s="476"/>
      <c r="M130" s="476"/>
      <c r="P130" s="502"/>
    </row>
    <row r="131" spans="1:22" s="112" customFormat="1" ht="50.25" customHeight="1">
      <c r="A131" s="410"/>
      <c r="B131" s="626" t="s">
        <v>390</v>
      </c>
      <c r="C131" s="626"/>
      <c r="D131" s="626"/>
      <c r="E131" s="626"/>
      <c r="F131" s="626"/>
      <c r="G131" s="626"/>
      <c r="H131" s="626"/>
      <c r="I131" s="626"/>
      <c r="J131" s="626"/>
      <c r="K131" s="626"/>
      <c r="L131" s="626"/>
      <c r="M131" s="626"/>
      <c r="N131" s="626"/>
      <c r="O131" s="626"/>
      <c r="P131" s="626"/>
      <c r="Q131" s="626"/>
      <c r="R131" s="626"/>
      <c r="S131" s="626"/>
      <c r="T131" s="626"/>
      <c r="U131" s="626"/>
      <c r="V131" s="626"/>
    </row>
    <row r="132" spans="1:16" s="112" customFormat="1" ht="15">
      <c r="A132" s="410"/>
      <c r="B132" s="576"/>
      <c r="C132" s="576"/>
      <c r="D132" s="576"/>
      <c r="E132" s="576"/>
      <c r="F132" s="576"/>
      <c r="G132" s="576"/>
      <c r="H132" s="430"/>
      <c r="I132" s="576"/>
      <c r="J132" s="576"/>
      <c r="K132" s="576"/>
      <c r="L132" s="476"/>
      <c r="M132" s="476"/>
      <c r="P132" s="502"/>
    </row>
    <row r="133" spans="1:16" s="112" customFormat="1" ht="15">
      <c r="A133" s="410"/>
      <c r="B133" s="521" t="s">
        <v>275</v>
      </c>
      <c r="C133" s="408"/>
      <c r="D133" s="408"/>
      <c r="E133" s="408"/>
      <c r="F133" s="408"/>
      <c r="G133" s="408"/>
      <c r="H133" s="408"/>
      <c r="I133" s="408"/>
      <c r="J133" s="408"/>
      <c r="K133" s="408"/>
      <c r="L133" s="476"/>
      <c r="M133" s="476"/>
      <c r="P133" s="502"/>
    </row>
    <row r="134" spans="1:16" s="112" customFormat="1" ht="39.75" customHeight="1">
      <c r="A134" s="410"/>
      <c r="B134" s="634" t="s">
        <v>351</v>
      </c>
      <c r="C134" s="634"/>
      <c r="D134" s="634"/>
      <c r="E134" s="634"/>
      <c r="F134" s="634"/>
      <c r="G134" s="634"/>
      <c r="H134" s="634"/>
      <c r="I134" s="634"/>
      <c r="J134" s="634"/>
      <c r="K134" s="634"/>
      <c r="L134" s="476"/>
      <c r="M134" s="476"/>
      <c r="P134" s="502"/>
    </row>
    <row r="135" spans="1:16" s="112" customFormat="1" ht="51.75" customHeight="1">
      <c r="A135" s="410"/>
      <c r="B135" s="634" t="s">
        <v>391</v>
      </c>
      <c r="C135" s="634"/>
      <c r="D135" s="634"/>
      <c r="E135" s="634"/>
      <c r="F135" s="634"/>
      <c r="G135" s="634"/>
      <c r="H135" s="634"/>
      <c r="I135" s="634"/>
      <c r="J135" s="634"/>
      <c r="K135" s="634"/>
      <c r="L135" s="476"/>
      <c r="M135" s="476"/>
      <c r="P135" s="502"/>
    </row>
    <row r="136" spans="1:16" s="112" customFormat="1" ht="11.25" customHeight="1">
      <c r="A136" s="410"/>
      <c r="B136" s="408"/>
      <c r="C136" s="408"/>
      <c r="D136" s="408"/>
      <c r="E136" s="408"/>
      <c r="F136" s="408"/>
      <c r="G136" s="408"/>
      <c r="H136" s="430"/>
      <c r="I136" s="408"/>
      <c r="J136" s="408"/>
      <c r="K136" s="408"/>
      <c r="L136" s="476"/>
      <c r="M136" s="476"/>
      <c r="P136" s="502"/>
    </row>
    <row r="137" spans="1:16" s="110" customFormat="1" ht="15" customHeight="1">
      <c r="A137" s="410" t="s">
        <v>80</v>
      </c>
      <c r="B137" s="639" t="s">
        <v>102</v>
      </c>
      <c r="C137" s="639"/>
      <c r="D137" s="639"/>
      <c r="E137" s="639"/>
      <c r="F137" s="639"/>
      <c r="G137" s="639"/>
      <c r="H137" s="639"/>
      <c r="I137" s="639"/>
      <c r="J137" s="639"/>
      <c r="K137" s="639"/>
      <c r="L137" s="473"/>
      <c r="M137" s="473"/>
      <c r="P137" s="498"/>
    </row>
    <row r="138" spans="1:16" s="110" customFormat="1" ht="54" customHeight="1">
      <c r="A138" s="410"/>
      <c r="B138" s="634" t="s">
        <v>392</v>
      </c>
      <c r="C138" s="634"/>
      <c r="D138" s="634"/>
      <c r="E138" s="634"/>
      <c r="F138" s="634"/>
      <c r="G138" s="634"/>
      <c r="H138" s="634"/>
      <c r="I138" s="634"/>
      <c r="J138" s="634"/>
      <c r="K138" s="634"/>
      <c r="L138" s="473"/>
      <c r="M138" s="473"/>
      <c r="P138" s="498"/>
    </row>
    <row r="139" spans="1:16" s="110" customFormat="1" ht="12.75" customHeight="1">
      <c r="A139" s="410"/>
      <c r="B139" s="411"/>
      <c r="C139" s="405"/>
      <c r="D139" s="405"/>
      <c r="E139" s="405"/>
      <c r="F139" s="406"/>
      <c r="G139" s="405"/>
      <c r="H139" s="405"/>
      <c r="I139" s="406"/>
      <c r="J139" s="406"/>
      <c r="K139" s="405"/>
      <c r="L139" s="473"/>
      <c r="M139" s="473"/>
      <c r="P139" s="498"/>
    </row>
    <row r="140" spans="1:16" s="112" customFormat="1" ht="17.25" customHeight="1">
      <c r="A140" s="410" t="s">
        <v>82</v>
      </c>
      <c r="B140" s="411" t="s">
        <v>117</v>
      </c>
      <c r="C140" s="405"/>
      <c r="D140" s="405"/>
      <c r="E140" s="405"/>
      <c r="F140" s="582"/>
      <c r="G140" s="582"/>
      <c r="H140" s="581"/>
      <c r="I140" s="405"/>
      <c r="J140" s="405"/>
      <c r="K140" s="405"/>
      <c r="L140" s="476"/>
      <c r="M140" s="476"/>
      <c r="P140" s="502"/>
    </row>
    <row r="141" spans="1:16" s="112" customFormat="1" ht="23.25" customHeight="1">
      <c r="A141" s="410"/>
      <c r="B141" s="634" t="s">
        <v>352</v>
      </c>
      <c r="C141" s="634"/>
      <c r="D141" s="634"/>
      <c r="E141" s="634"/>
      <c r="F141" s="634"/>
      <c r="G141" s="634"/>
      <c r="H141" s="634"/>
      <c r="I141" s="634"/>
      <c r="J141" s="634"/>
      <c r="K141" s="634"/>
      <c r="L141" s="476"/>
      <c r="M141" s="476"/>
      <c r="P141" s="502"/>
    </row>
    <row r="142" spans="1:16" s="112" customFormat="1" ht="22.5" customHeight="1">
      <c r="A142" s="431"/>
      <c r="B142" s="643" t="s">
        <v>354</v>
      </c>
      <c r="C142" s="643"/>
      <c r="D142" s="643"/>
      <c r="E142" s="643"/>
      <c r="F142" s="643"/>
      <c r="G142" s="643"/>
      <c r="H142" s="643"/>
      <c r="I142" s="643"/>
      <c r="J142" s="643"/>
      <c r="K142" s="643"/>
      <c r="L142" s="476"/>
      <c r="M142" s="476"/>
      <c r="P142" s="502"/>
    </row>
    <row r="143" spans="1:16" s="112" customFormat="1" ht="32.25" customHeight="1">
      <c r="A143" s="431"/>
      <c r="B143" s="626" t="s">
        <v>353</v>
      </c>
      <c r="C143" s="626"/>
      <c r="D143" s="626"/>
      <c r="E143" s="626"/>
      <c r="F143" s="626"/>
      <c r="G143" s="626"/>
      <c r="H143" s="626"/>
      <c r="I143" s="626"/>
      <c r="J143" s="626"/>
      <c r="K143" s="626"/>
      <c r="L143" s="476"/>
      <c r="M143" s="476"/>
      <c r="P143" s="502"/>
    </row>
    <row r="144" spans="1:16" s="112" customFormat="1" ht="48" customHeight="1">
      <c r="A144" s="431"/>
      <c r="B144" s="634" t="s">
        <v>388</v>
      </c>
      <c r="C144" s="634"/>
      <c r="D144" s="634"/>
      <c r="E144" s="634"/>
      <c r="F144" s="634"/>
      <c r="G144" s="634"/>
      <c r="H144" s="634"/>
      <c r="I144" s="634"/>
      <c r="J144" s="634"/>
      <c r="K144" s="634"/>
      <c r="L144" s="476"/>
      <c r="M144" s="476"/>
      <c r="P144" s="502"/>
    </row>
    <row r="145" spans="1:16" s="110" customFormat="1" ht="21" customHeight="1">
      <c r="A145" s="406"/>
      <c r="B145" s="411"/>
      <c r="C145" s="432"/>
      <c r="D145" s="432"/>
      <c r="E145" s="432"/>
      <c r="F145" s="432"/>
      <c r="G145" s="405"/>
      <c r="H145" s="432"/>
      <c r="I145" s="432"/>
      <c r="J145" s="432"/>
      <c r="K145" s="432"/>
      <c r="L145" s="473"/>
      <c r="M145" s="473"/>
      <c r="P145" s="498"/>
    </row>
    <row r="146" spans="1:16" s="110" customFormat="1" ht="12.75" customHeight="1">
      <c r="A146" s="410" t="s">
        <v>83</v>
      </c>
      <c r="B146" s="411" t="s">
        <v>118</v>
      </c>
      <c r="C146" s="405"/>
      <c r="D146" s="405"/>
      <c r="E146" s="405"/>
      <c r="F146" s="405"/>
      <c r="G146" s="405"/>
      <c r="H146" s="430"/>
      <c r="I146" s="405"/>
      <c r="J146" s="405"/>
      <c r="K146" s="405"/>
      <c r="L146" s="473"/>
      <c r="M146" s="473"/>
      <c r="P146" s="498"/>
    </row>
    <row r="147" spans="1:16" s="110" customFormat="1" ht="15">
      <c r="A147" s="410"/>
      <c r="B147" s="640" t="s">
        <v>389</v>
      </c>
      <c r="C147" s="640"/>
      <c r="D147" s="640"/>
      <c r="E147" s="640"/>
      <c r="F147" s="640"/>
      <c r="G147" s="640"/>
      <c r="H147" s="640"/>
      <c r="I147" s="640"/>
      <c r="J147" s="640"/>
      <c r="K147" s="640"/>
      <c r="L147" s="473"/>
      <c r="M147" s="473"/>
      <c r="P147" s="498"/>
    </row>
    <row r="148" spans="1:16" s="110" customFormat="1" ht="12.75" customHeight="1">
      <c r="A148" s="406"/>
      <c r="B148" s="580"/>
      <c r="C148" s="580"/>
      <c r="D148" s="580"/>
      <c r="E148" s="580"/>
      <c r="F148" s="580"/>
      <c r="G148" s="580"/>
      <c r="H148" s="580"/>
      <c r="I148" s="580"/>
      <c r="J148" s="580"/>
      <c r="K148" s="580"/>
      <c r="L148" s="473"/>
      <c r="M148" s="473"/>
      <c r="P148" s="498"/>
    </row>
    <row r="149" spans="1:15" ht="13.5" customHeight="1">
      <c r="A149" s="403" t="s">
        <v>84</v>
      </c>
      <c r="B149" s="402" t="s">
        <v>235</v>
      </c>
      <c r="C149" s="433"/>
      <c r="D149" s="433"/>
      <c r="E149" s="433"/>
      <c r="F149" s="433"/>
      <c r="G149" s="433"/>
      <c r="H149" s="433"/>
      <c r="I149" s="488" t="s">
        <v>81</v>
      </c>
      <c r="J149" s="488"/>
      <c r="K149" s="488" t="s">
        <v>103</v>
      </c>
      <c r="M149" s="488" t="s">
        <v>81</v>
      </c>
      <c r="N149" s="488"/>
      <c r="O149" s="488" t="s">
        <v>103</v>
      </c>
    </row>
    <row r="150" spans="1:15" ht="12" customHeight="1">
      <c r="A150" s="403"/>
      <c r="B150" s="404"/>
      <c r="C150" s="433"/>
      <c r="D150" s="404"/>
      <c r="E150" s="404"/>
      <c r="F150" s="404"/>
      <c r="G150" s="433"/>
      <c r="H150" s="404"/>
      <c r="I150" s="482" t="s">
        <v>79</v>
      </c>
      <c r="J150" s="482"/>
      <c r="K150" s="482" t="s">
        <v>79</v>
      </c>
      <c r="M150" s="482" t="s">
        <v>79</v>
      </c>
      <c r="N150" s="482"/>
      <c r="O150" s="482" t="s">
        <v>79</v>
      </c>
    </row>
    <row r="151" spans="1:15" ht="12" customHeight="1">
      <c r="A151" s="403"/>
      <c r="B151" s="413"/>
      <c r="C151" s="450"/>
      <c r="D151" s="417"/>
      <c r="E151" s="417"/>
      <c r="F151" s="417"/>
      <c r="G151" s="417"/>
      <c r="H151" s="417"/>
      <c r="I151" s="482" t="s">
        <v>314</v>
      </c>
      <c r="J151" s="482"/>
      <c r="K151" s="482" t="s">
        <v>314</v>
      </c>
      <c r="M151" s="482" t="s">
        <v>292</v>
      </c>
      <c r="N151" s="482"/>
      <c r="O151" s="482" t="s">
        <v>292</v>
      </c>
    </row>
    <row r="152" spans="1:15" ht="12.75" customHeight="1">
      <c r="A152" s="403"/>
      <c r="B152" s="433"/>
      <c r="C152" s="433"/>
      <c r="D152" s="404"/>
      <c r="E152" s="404"/>
      <c r="F152" s="404" t="s">
        <v>297</v>
      </c>
      <c r="G152" s="404"/>
      <c r="H152" s="404"/>
      <c r="I152" s="483" t="s">
        <v>78</v>
      </c>
      <c r="J152" s="488"/>
      <c r="K152" s="483" t="s">
        <v>78</v>
      </c>
      <c r="M152" s="483" t="s">
        <v>78</v>
      </c>
      <c r="N152" s="488"/>
      <c r="O152" s="483" t="s">
        <v>78</v>
      </c>
    </row>
    <row r="153" spans="1:15" ht="12.75" customHeight="1">
      <c r="A153" s="403"/>
      <c r="B153" s="404" t="s">
        <v>155</v>
      </c>
      <c r="C153" s="433"/>
      <c r="D153" s="404"/>
      <c r="E153" s="404"/>
      <c r="F153" s="404"/>
      <c r="G153" s="404"/>
      <c r="H153" s="404"/>
      <c r="I153" s="435"/>
      <c r="J153" s="435"/>
      <c r="K153" s="435"/>
      <c r="M153" s="435"/>
      <c r="N153" s="435"/>
      <c r="O153" s="435"/>
    </row>
    <row r="154" spans="1:15" ht="12.75" customHeight="1">
      <c r="A154" s="403"/>
      <c r="B154" s="405"/>
      <c r="C154" s="432" t="s">
        <v>156</v>
      </c>
      <c r="D154" s="405"/>
      <c r="E154" s="405"/>
      <c r="F154" s="405"/>
      <c r="G154" s="405"/>
      <c r="H154" s="405"/>
      <c r="I154" s="45">
        <f>K154-O154</f>
        <v>123</v>
      </c>
      <c r="J154" s="405"/>
      <c r="K154" s="405">
        <v>194</v>
      </c>
      <c r="M154" s="45">
        <v>7</v>
      </c>
      <c r="N154" s="405"/>
      <c r="O154" s="405">
        <v>71</v>
      </c>
    </row>
    <row r="155" spans="1:15" ht="12.75" customHeight="1">
      <c r="A155" s="403"/>
      <c r="B155" s="405"/>
      <c r="C155" s="638" t="s">
        <v>157</v>
      </c>
      <c r="D155" s="638"/>
      <c r="E155" s="638"/>
      <c r="F155" s="638"/>
      <c r="G155" s="405"/>
      <c r="H155" s="405"/>
      <c r="I155" s="56">
        <f>K155-O155</f>
        <v>-6</v>
      </c>
      <c r="J155" s="439"/>
      <c r="K155" s="56">
        <v>-6</v>
      </c>
      <c r="M155" s="56">
        <v>0</v>
      </c>
      <c r="N155" s="439"/>
      <c r="O155" s="56">
        <v>0</v>
      </c>
    </row>
    <row r="156" spans="1:15" ht="12.75" customHeight="1">
      <c r="A156" s="403"/>
      <c r="B156" s="405"/>
      <c r="C156" s="638" t="s">
        <v>128</v>
      </c>
      <c r="D156" s="638"/>
      <c r="E156" s="638"/>
      <c r="F156" s="593"/>
      <c r="G156" s="405"/>
      <c r="H156" s="405"/>
      <c r="I156" s="56">
        <f>K156-O156</f>
        <v>5</v>
      </c>
      <c r="J156" s="436"/>
      <c r="K156" s="54">
        <v>5</v>
      </c>
      <c r="M156" s="54"/>
      <c r="N156" s="436"/>
      <c r="O156" s="54"/>
    </row>
    <row r="157" spans="1:15" ht="14.25" customHeight="1">
      <c r="A157" s="403"/>
      <c r="B157" s="432"/>
      <c r="C157" s="432"/>
      <c r="D157" s="405"/>
      <c r="E157" s="405"/>
      <c r="F157" s="405"/>
      <c r="G157" s="405"/>
      <c r="H157" s="405"/>
      <c r="I157" s="73">
        <f>SUM(I154:I156)</f>
        <v>122</v>
      </c>
      <c r="J157" s="437"/>
      <c r="K157" s="437">
        <f>SUM(K154:K156)</f>
        <v>193</v>
      </c>
      <c r="M157" s="73">
        <f>SUM(M154:M156)</f>
        <v>7</v>
      </c>
      <c r="N157" s="437"/>
      <c r="O157" s="437">
        <f>SUM(O154:O156)</f>
        <v>71</v>
      </c>
    </row>
    <row r="158" spans="1:13" ht="41.25" customHeight="1">
      <c r="A158" s="403"/>
      <c r="B158" s="637" t="s">
        <v>393</v>
      </c>
      <c r="C158" s="637"/>
      <c r="D158" s="637"/>
      <c r="E158" s="637"/>
      <c r="F158" s="637"/>
      <c r="G158" s="637"/>
      <c r="H158" s="637"/>
      <c r="I158" s="637"/>
      <c r="J158" s="637"/>
      <c r="K158" s="637"/>
      <c r="L158" s="471" t="s">
        <v>378</v>
      </c>
      <c r="M158" s="606">
        <f>SUM(192655/2341364)</f>
        <v>0.08228323319227596</v>
      </c>
    </row>
    <row r="159" spans="1:11" ht="12.75" customHeight="1">
      <c r="A159" s="403"/>
      <c r="B159" s="411"/>
      <c r="C159" s="405"/>
      <c r="D159" s="404"/>
      <c r="E159" s="404"/>
      <c r="F159" s="404"/>
      <c r="G159" s="404"/>
      <c r="H159" s="404"/>
      <c r="I159" s="405"/>
      <c r="J159" s="405"/>
      <c r="K159" s="405"/>
    </row>
    <row r="160" spans="1:11" ht="12.75" customHeight="1">
      <c r="A160" s="403" t="s">
        <v>85</v>
      </c>
      <c r="B160" s="402" t="s">
        <v>122</v>
      </c>
      <c r="C160" s="404"/>
      <c r="D160" s="404"/>
      <c r="E160" s="404"/>
      <c r="F160" s="404"/>
      <c r="G160" s="404"/>
      <c r="H160" s="404"/>
      <c r="I160" s="405"/>
      <c r="J160" s="405"/>
      <c r="K160" s="405"/>
    </row>
    <row r="161" spans="1:11" ht="16.5" customHeight="1">
      <c r="A161" s="403"/>
      <c r="B161" s="637" t="s">
        <v>238</v>
      </c>
      <c r="C161" s="637"/>
      <c r="D161" s="637"/>
      <c r="E161" s="637"/>
      <c r="F161" s="637"/>
      <c r="G161" s="637"/>
      <c r="H161" s="637"/>
      <c r="I161" s="637"/>
      <c r="J161" s="637"/>
      <c r="K161" s="637"/>
    </row>
    <row r="162" spans="1:11" ht="12.75" customHeight="1">
      <c r="A162" s="403"/>
      <c r="B162" s="404"/>
      <c r="C162" s="404"/>
      <c r="D162" s="404"/>
      <c r="E162" s="404"/>
      <c r="F162" s="404"/>
      <c r="G162" s="404"/>
      <c r="H162" s="404"/>
      <c r="I162" s="405"/>
      <c r="J162" s="405"/>
      <c r="K162" s="405"/>
    </row>
    <row r="163" spans="1:11" ht="12.75" customHeight="1">
      <c r="A163" s="403" t="s">
        <v>86</v>
      </c>
      <c r="B163" s="411" t="s">
        <v>115</v>
      </c>
      <c r="C163" s="405"/>
      <c r="D163" s="405"/>
      <c r="E163" s="405"/>
      <c r="F163" s="405"/>
      <c r="G163" s="405"/>
      <c r="H163" s="405"/>
      <c r="I163" s="405"/>
      <c r="J163" s="405"/>
      <c r="K163" s="405"/>
    </row>
    <row r="164" spans="1:11" ht="16.5" customHeight="1">
      <c r="A164" s="403"/>
      <c r="B164" s="636" t="s">
        <v>116</v>
      </c>
      <c r="C164" s="636"/>
      <c r="D164" s="636"/>
      <c r="E164" s="636"/>
      <c r="F164" s="636"/>
      <c r="G164" s="636"/>
      <c r="H164" s="636"/>
      <c r="I164" s="636"/>
      <c r="J164" s="636"/>
      <c r="K164" s="636"/>
    </row>
    <row r="165" spans="1:11" ht="12.75" customHeight="1">
      <c r="A165" s="403"/>
      <c r="B165" s="405"/>
      <c r="C165" s="405"/>
      <c r="D165" s="405"/>
      <c r="E165" s="405"/>
      <c r="F165" s="405"/>
      <c r="G165" s="405"/>
      <c r="H165" s="405"/>
      <c r="I165" s="405"/>
      <c r="J165" s="405"/>
      <c r="K165" s="405"/>
    </row>
    <row r="166" spans="1:11" ht="12.75" customHeight="1">
      <c r="A166" s="410" t="s">
        <v>87</v>
      </c>
      <c r="B166" s="411" t="s">
        <v>114</v>
      </c>
      <c r="C166" s="405"/>
      <c r="D166" s="405"/>
      <c r="E166" s="405"/>
      <c r="F166" s="405"/>
      <c r="G166" s="405"/>
      <c r="H166" s="405"/>
      <c r="I166" s="405"/>
      <c r="J166" s="405"/>
      <c r="K166" s="405"/>
    </row>
    <row r="167" spans="1:11" ht="12.75" customHeight="1">
      <c r="A167" s="410"/>
      <c r="B167" s="411"/>
      <c r="C167" s="405"/>
      <c r="D167" s="405"/>
      <c r="E167" s="405"/>
      <c r="F167" s="405"/>
      <c r="G167" s="405"/>
      <c r="H167" s="405"/>
      <c r="I167" s="405"/>
      <c r="J167" s="405"/>
      <c r="K167" s="405"/>
    </row>
    <row r="168" spans="1:16" s="110" customFormat="1" ht="15">
      <c r="A168" s="410"/>
      <c r="B168" s="634" t="s">
        <v>300</v>
      </c>
      <c r="C168" s="634"/>
      <c r="D168" s="634"/>
      <c r="E168" s="634"/>
      <c r="F168" s="634"/>
      <c r="G168" s="634"/>
      <c r="H168" s="634"/>
      <c r="I168" s="634"/>
      <c r="J168" s="634"/>
      <c r="K168" s="634"/>
      <c r="L168" s="473"/>
      <c r="M168" s="473"/>
      <c r="P168" s="498"/>
    </row>
    <row r="169" spans="1:16" s="114" customFormat="1" ht="12.75" customHeight="1">
      <c r="A169" s="438"/>
      <c r="B169" s="642"/>
      <c r="C169" s="642"/>
      <c r="D169" s="642"/>
      <c r="E169" s="642"/>
      <c r="F169" s="642"/>
      <c r="G169" s="642"/>
      <c r="H169" s="642"/>
      <c r="I169" s="642"/>
      <c r="J169" s="642"/>
      <c r="K169" s="642"/>
      <c r="L169" s="478"/>
      <c r="M169" s="478"/>
      <c r="P169" s="504"/>
    </row>
    <row r="170" spans="1:16" s="114" customFormat="1" ht="12" customHeight="1">
      <c r="A170" s="438"/>
      <c r="B170" s="484"/>
      <c r="C170" s="484"/>
      <c r="D170" s="484"/>
      <c r="E170" s="484"/>
      <c r="F170" s="484"/>
      <c r="G170" s="484"/>
      <c r="H170" s="484"/>
      <c r="I170" s="484"/>
      <c r="J170" s="484"/>
      <c r="K170" s="484"/>
      <c r="L170" s="478"/>
      <c r="M170" s="478"/>
      <c r="P170" s="504"/>
    </row>
    <row r="171" spans="1:11" ht="12.75" customHeight="1">
      <c r="A171" s="403" t="s">
        <v>88</v>
      </c>
      <c r="B171" s="402" t="s">
        <v>8</v>
      </c>
      <c r="C171" s="404"/>
      <c r="D171" s="404"/>
      <c r="E171" s="404"/>
      <c r="F171" s="404"/>
      <c r="G171" s="404"/>
      <c r="H171" s="404"/>
      <c r="I171" s="405"/>
      <c r="J171" s="405"/>
      <c r="K171" s="405"/>
    </row>
    <row r="172" spans="1:11" ht="12.75" customHeight="1">
      <c r="A172" s="403"/>
      <c r="B172" s="413"/>
      <c r="C172" s="417"/>
      <c r="D172" s="417"/>
      <c r="E172" s="417"/>
      <c r="F172" s="417"/>
      <c r="G172" s="417"/>
      <c r="H172" s="417"/>
      <c r="I172" s="439"/>
      <c r="J172" s="439"/>
      <c r="K172" s="591" t="s">
        <v>314</v>
      </c>
    </row>
    <row r="173" spans="1:11" ht="12.75" customHeight="1">
      <c r="A173" s="403"/>
      <c r="B173" s="414"/>
      <c r="C173" s="415"/>
      <c r="D173" s="415"/>
      <c r="E173" s="415"/>
      <c r="F173" s="415"/>
      <c r="G173" s="415"/>
      <c r="H173" s="415"/>
      <c r="I173" s="436"/>
      <c r="J173" s="436"/>
      <c r="K173" s="485" t="s">
        <v>78</v>
      </c>
    </row>
    <row r="174" spans="1:11" ht="12.75" customHeight="1">
      <c r="A174" s="403"/>
      <c r="B174" s="404" t="s">
        <v>158</v>
      </c>
      <c r="C174" s="404"/>
      <c r="D174" s="404"/>
      <c r="E174" s="404"/>
      <c r="F174" s="404"/>
      <c r="G174" s="404"/>
      <c r="H174" s="404"/>
      <c r="I174" s="434"/>
      <c r="J174" s="434"/>
      <c r="K174" s="440"/>
    </row>
    <row r="175" spans="1:11" ht="12.75" customHeight="1">
      <c r="A175" s="403"/>
      <c r="B175" s="404"/>
      <c r="C175" s="404" t="s">
        <v>150</v>
      </c>
      <c r="D175" s="404"/>
      <c r="E175" s="404"/>
      <c r="F175" s="404"/>
      <c r="G175" s="404"/>
      <c r="H175" s="404"/>
      <c r="I175" s="405"/>
      <c r="J175" s="405"/>
      <c r="K175" s="45">
        <v>2456</v>
      </c>
    </row>
    <row r="176" spans="1:11" ht="12.75" customHeight="1">
      <c r="A176" s="403"/>
      <c r="B176" s="404"/>
      <c r="C176" s="404" t="s">
        <v>61</v>
      </c>
      <c r="D176" s="404"/>
      <c r="E176" s="404"/>
      <c r="F176" s="404"/>
      <c r="G176" s="404"/>
      <c r="H176" s="404"/>
      <c r="I176" s="405"/>
      <c r="J176" s="405"/>
      <c r="K176" s="45">
        <v>64</v>
      </c>
    </row>
    <row r="177" spans="1:11" ht="12.75" customHeight="1">
      <c r="A177" s="403"/>
      <c r="B177" s="404" t="s">
        <v>265</v>
      </c>
      <c r="C177" s="404"/>
      <c r="D177" s="404"/>
      <c r="E177" s="404"/>
      <c r="F177" s="404"/>
      <c r="G177" s="404"/>
      <c r="H177" s="404"/>
      <c r="I177" s="405"/>
      <c r="J177" s="405"/>
      <c r="K177" s="45">
        <v>108</v>
      </c>
    </row>
    <row r="178" spans="1:11" ht="12.75" customHeight="1">
      <c r="A178" s="403"/>
      <c r="B178" s="404"/>
      <c r="C178" s="404" t="s">
        <v>61</v>
      </c>
      <c r="D178" s="404"/>
      <c r="E178" s="404"/>
      <c r="F178" s="404"/>
      <c r="G178" s="404"/>
      <c r="H178" s="404"/>
      <c r="I178" s="405"/>
      <c r="J178" s="405"/>
      <c r="K178" s="45"/>
    </row>
    <row r="179" spans="1:11" ht="12.75" customHeight="1" thickBot="1">
      <c r="A179" s="403"/>
      <c r="B179" s="404" t="s">
        <v>151</v>
      </c>
      <c r="C179" s="404"/>
      <c r="D179" s="404"/>
      <c r="E179" s="404"/>
      <c r="F179" s="404"/>
      <c r="G179" s="404"/>
      <c r="H179" s="404"/>
      <c r="I179" s="405"/>
      <c r="J179" s="405"/>
      <c r="K179" s="193">
        <f>SUM(K175:K178)</f>
        <v>2628</v>
      </c>
    </row>
    <row r="180" spans="1:11" ht="12.75" customHeight="1">
      <c r="A180" s="403"/>
      <c r="B180" s="404"/>
      <c r="C180" s="404"/>
      <c r="D180" s="404"/>
      <c r="E180" s="404"/>
      <c r="F180" s="404"/>
      <c r="G180" s="404"/>
      <c r="H180" s="404"/>
      <c r="I180" s="405"/>
      <c r="J180" s="405"/>
      <c r="K180" s="405"/>
    </row>
    <row r="181" spans="1:11" ht="12.75" customHeight="1">
      <c r="A181" s="403"/>
      <c r="B181" s="490" t="s">
        <v>0</v>
      </c>
      <c r="C181" s="490"/>
      <c r="D181" s="490"/>
      <c r="E181" s="490"/>
      <c r="F181" s="490"/>
      <c r="G181" s="404"/>
      <c r="H181" s="404"/>
      <c r="I181" s="405"/>
      <c r="J181" s="405"/>
      <c r="K181" s="405"/>
    </row>
    <row r="182" spans="1:11" ht="12.75" customHeight="1">
      <c r="A182" s="403"/>
      <c r="B182" s="404"/>
      <c r="C182" s="404"/>
      <c r="D182" s="404"/>
      <c r="E182" s="404"/>
      <c r="F182" s="404"/>
      <c r="G182" s="404"/>
      <c r="H182" s="404"/>
      <c r="I182" s="405"/>
      <c r="J182" s="405"/>
      <c r="K182" s="405"/>
    </row>
    <row r="183" spans="1:11" ht="12.75" customHeight="1">
      <c r="A183" s="403"/>
      <c r="B183" s="404"/>
      <c r="C183" s="404"/>
      <c r="D183" s="404"/>
      <c r="E183" s="404"/>
      <c r="F183" s="404"/>
      <c r="G183" s="404"/>
      <c r="H183" s="404"/>
      <c r="I183" s="405"/>
      <c r="J183" s="405"/>
      <c r="K183" s="405"/>
    </row>
    <row r="184" spans="1:11" ht="12.75" customHeight="1">
      <c r="A184" s="403" t="s">
        <v>89</v>
      </c>
      <c r="B184" s="402" t="s">
        <v>4</v>
      </c>
      <c r="C184" s="404"/>
      <c r="D184" s="404"/>
      <c r="E184" s="404"/>
      <c r="F184" s="404"/>
      <c r="G184" s="404"/>
      <c r="H184" s="404"/>
      <c r="I184" s="405"/>
      <c r="J184" s="405"/>
      <c r="K184" s="405"/>
    </row>
    <row r="185" spans="1:11" ht="12.75" customHeight="1">
      <c r="A185" s="403"/>
      <c r="B185" s="640" t="s">
        <v>5</v>
      </c>
      <c r="C185" s="640"/>
      <c r="D185" s="640"/>
      <c r="E185" s="640"/>
      <c r="F185" s="640"/>
      <c r="G185" s="640"/>
      <c r="H185" s="640"/>
      <c r="I185" s="640"/>
      <c r="J185" s="640"/>
      <c r="K185" s="640"/>
    </row>
    <row r="186" spans="1:11" ht="12.75" customHeight="1">
      <c r="A186" s="403"/>
      <c r="B186" s="404"/>
      <c r="C186" s="404"/>
      <c r="D186" s="404"/>
      <c r="E186" s="404"/>
      <c r="F186" s="404"/>
      <c r="G186" s="404"/>
      <c r="H186" s="404"/>
      <c r="I186" s="405"/>
      <c r="J186" s="405"/>
      <c r="K186" s="405"/>
    </row>
    <row r="187" spans="1:11" ht="12.75" customHeight="1">
      <c r="A187" s="403" t="s">
        <v>90</v>
      </c>
      <c r="B187" s="402" t="s">
        <v>6</v>
      </c>
      <c r="C187" s="404"/>
      <c r="D187" s="404"/>
      <c r="E187" s="404"/>
      <c r="F187" s="404"/>
      <c r="G187" s="404"/>
      <c r="H187" s="404"/>
      <c r="I187" s="405"/>
      <c r="J187" s="405"/>
      <c r="K187" s="405"/>
    </row>
    <row r="188" spans="1:11" ht="29.25" customHeight="1">
      <c r="A188" s="403"/>
      <c r="B188" s="640" t="s">
        <v>7</v>
      </c>
      <c r="C188" s="640"/>
      <c r="D188" s="640"/>
      <c r="E188" s="640"/>
      <c r="F188" s="640"/>
      <c r="G188" s="640"/>
      <c r="H188" s="640"/>
      <c r="I188" s="640"/>
      <c r="J188" s="640"/>
      <c r="K188" s="640"/>
    </row>
    <row r="189" spans="1:11" ht="12.75" customHeight="1">
      <c r="A189" s="403"/>
      <c r="B189" s="404"/>
      <c r="C189" s="404"/>
      <c r="D189" s="404"/>
      <c r="E189" s="404"/>
      <c r="F189" s="404"/>
      <c r="G189" s="404"/>
      <c r="H189" s="404"/>
      <c r="I189" s="405"/>
      <c r="J189" s="405"/>
      <c r="K189" s="405"/>
    </row>
    <row r="190" spans="1:11" ht="12.75" customHeight="1">
      <c r="A190" s="403" t="s">
        <v>91</v>
      </c>
      <c r="B190" s="402" t="s">
        <v>375</v>
      </c>
      <c r="C190" s="404"/>
      <c r="D190" s="405"/>
      <c r="E190" s="404"/>
      <c r="F190" s="404"/>
      <c r="G190" s="404"/>
      <c r="H190" s="404"/>
      <c r="I190" s="405"/>
      <c r="J190" s="405"/>
      <c r="K190" s="405"/>
    </row>
    <row r="191" spans="1:11" ht="41.25" customHeight="1">
      <c r="A191" s="403"/>
      <c r="B191" s="640" t="s">
        <v>376</v>
      </c>
      <c r="C191" s="640"/>
      <c r="D191" s="640"/>
      <c r="E191" s="640"/>
      <c r="F191" s="640"/>
      <c r="G191" s="640"/>
      <c r="H191" s="640"/>
      <c r="I191" s="640"/>
      <c r="J191" s="640"/>
      <c r="K191" s="640"/>
    </row>
    <row r="192" spans="1:11" ht="12.75" customHeight="1">
      <c r="A192" s="403"/>
      <c r="B192" s="402"/>
      <c r="C192" s="404"/>
      <c r="D192" s="404"/>
      <c r="E192" s="404"/>
      <c r="F192" s="404"/>
      <c r="G192" s="404"/>
      <c r="H192" s="404"/>
      <c r="I192" s="405"/>
      <c r="J192" s="405"/>
      <c r="K192" s="405"/>
    </row>
    <row r="193" spans="1:11" ht="12.75" customHeight="1">
      <c r="A193" s="403"/>
      <c r="B193" s="404" t="s">
        <v>9</v>
      </c>
      <c r="C193" s="404" t="s">
        <v>377</v>
      </c>
      <c r="D193" s="404"/>
      <c r="E193" s="405"/>
      <c r="F193" s="404"/>
      <c r="G193" s="441"/>
      <c r="H193" s="404"/>
      <c r="I193" s="405"/>
      <c r="J193" s="405"/>
      <c r="K193" s="405"/>
    </row>
    <row r="194" spans="1:11" ht="12.75" customHeight="1">
      <c r="A194" s="403"/>
      <c r="B194" s="441"/>
      <c r="C194" s="409"/>
      <c r="D194" s="409"/>
      <c r="E194" s="409"/>
      <c r="F194" s="409"/>
      <c r="G194" s="409"/>
      <c r="H194" s="409"/>
      <c r="I194" s="427"/>
      <c r="J194" s="427"/>
      <c r="K194" s="427"/>
    </row>
    <row r="195" spans="1:11" ht="12.75" customHeight="1">
      <c r="A195" s="403"/>
      <c r="B195" s="441"/>
      <c r="C195" s="404"/>
      <c r="D195" s="404"/>
      <c r="E195" s="404"/>
      <c r="F195" s="404"/>
      <c r="G195" s="644" t="s">
        <v>268</v>
      </c>
      <c r="H195" s="644"/>
      <c r="I195" s="644" t="s">
        <v>323</v>
      </c>
      <c r="J195" s="644"/>
      <c r="K195" s="427"/>
    </row>
    <row r="196" spans="1:11" ht="12.75" customHeight="1">
      <c r="A196" s="403"/>
      <c r="B196" s="442"/>
      <c r="C196" s="415"/>
      <c r="D196" s="415"/>
      <c r="E196" s="415"/>
      <c r="F196" s="415"/>
      <c r="G196" s="592" t="s">
        <v>314</v>
      </c>
      <c r="H196" s="489" t="s">
        <v>315</v>
      </c>
      <c r="I196" s="489" t="s">
        <v>314</v>
      </c>
      <c r="J196" s="489" t="s">
        <v>315</v>
      </c>
      <c r="K196" s="481"/>
    </row>
    <row r="197" spans="1:11" ht="12.75" customHeight="1">
      <c r="A197" s="403"/>
      <c r="B197" s="405"/>
      <c r="C197" s="405"/>
      <c r="D197" s="405"/>
      <c r="E197" s="405"/>
      <c r="F197" s="405"/>
      <c r="G197" s="405"/>
      <c r="H197" s="405"/>
      <c r="I197" s="405"/>
      <c r="J197" s="405"/>
      <c r="K197" s="439"/>
    </row>
    <row r="198" spans="1:11" ht="45" customHeight="1" thickBot="1">
      <c r="A198" s="403"/>
      <c r="B198" s="405"/>
      <c r="C198" s="647" t="s">
        <v>160</v>
      </c>
      <c r="D198" s="647"/>
      <c r="E198" s="509"/>
      <c r="F198" s="443" t="s">
        <v>161</v>
      </c>
      <c r="G198" s="444">
        <v>-2853</v>
      </c>
      <c r="H198" s="444">
        <v>-4330</v>
      </c>
      <c r="I198" s="444">
        <v>-2731</v>
      </c>
      <c r="J198" s="444">
        <v>-7304</v>
      </c>
      <c r="K198" s="56"/>
    </row>
    <row r="199" spans="1:11" ht="12.75" customHeight="1" thickTop="1">
      <c r="A199" s="403"/>
      <c r="B199" s="405"/>
      <c r="C199" s="427"/>
      <c r="D199" s="427"/>
      <c r="E199" s="427"/>
      <c r="F199" s="443"/>
      <c r="G199" s="45"/>
      <c r="H199" s="45"/>
      <c r="I199" s="45"/>
      <c r="J199" s="45"/>
      <c r="K199" s="56"/>
    </row>
    <row r="200" spans="1:16" s="115" customFormat="1" ht="42" customHeight="1">
      <c r="A200" s="412"/>
      <c r="B200" s="445"/>
      <c r="C200" s="626" t="s">
        <v>303</v>
      </c>
      <c r="D200" s="626"/>
      <c r="E200" s="510"/>
      <c r="F200" s="443" t="s">
        <v>162</v>
      </c>
      <c r="G200" s="486">
        <v>133333</v>
      </c>
      <c r="H200" s="486">
        <v>120290</v>
      </c>
      <c r="I200" s="486">
        <v>133333</v>
      </c>
      <c r="J200" s="486">
        <v>105114</v>
      </c>
      <c r="K200" s="522"/>
      <c r="L200" s="474"/>
      <c r="M200" s="474"/>
      <c r="P200" s="499"/>
    </row>
    <row r="201" spans="1:11" ht="11.25" customHeight="1">
      <c r="A201" s="403"/>
      <c r="B201" s="405"/>
      <c r="C201" s="408"/>
      <c r="D201" s="408"/>
      <c r="E201" s="408"/>
      <c r="F201" s="405"/>
      <c r="G201" s="45"/>
      <c r="H201" s="45"/>
      <c r="I201" s="45"/>
      <c r="J201" s="45"/>
      <c r="K201" s="56"/>
    </row>
    <row r="202" spans="1:11" ht="16.5" customHeight="1" thickBot="1">
      <c r="A202" s="403"/>
      <c r="B202" s="405"/>
      <c r="C202" s="405" t="s">
        <v>335</v>
      </c>
      <c r="D202" s="405"/>
      <c r="E202" s="405"/>
      <c r="F202" s="446"/>
      <c r="G202" s="447">
        <f>+G198/G200*100</f>
        <v>-2.1397553493883734</v>
      </c>
      <c r="H202" s="447">
        <f>+H198/H200*100</f>
        <v>-3.5996342173081715</v>
      </c>
      <c r="I202" s="507">
        <f>+I198/I200*100</f>
        <v>-2.0482551206378017</v>
      </c>
      <c r="J202" s="507">
        <f>+J198/J200*100</f>
        <v>-6.948646231710333</v>
      </c>
      <c r="K202" s="523"/>
    </row>
    <row r="203" spans="1:11" ht="12.75" customHeight="1">
      <c r="A203" s="403"/>
      <c r="B203" s="404"/>
      <c r="C203" s="404"/>
      <c r="D203" s="404"/>
      <c r="E203" s="404"/>
      <c r="F203" s="404"/>
      <c r="G203" s="404"/>
      <c r="H203" s="404"/>
      <c r="I203" s="448"/>
      <c r="J203" s="448"/>
      <c r="K203" s="524"/>
    </row>
    <row r="204" spans="1:11" ht="12.75" customHeight="1">
      <c r="A204" s="403"/>
      <c r="B204" s="404"/>
      <c r="C204" s="508"/>
      <c r="D204" s="404"/>
      <c r="E204" s="404"/>
      <c r="F204" s="404"/>
      <c r="G204" s="404"/>
      <c r="H204" s="404"/>
      <c r="I204" s="448"/>
      <c r="J204" s="448"/>
      <c r="K204" s="524"/>
    </row>
    <row r="205" spans="1:11" ht="12.75" customHeight="1">
      <c r="A205" s="403"/>
      <c r="B205" s="404"/>
      <c r="C205" s="404"/>
      <c r="D205" s="404"/>
      <c r="E205" s="404"/>
      <c r="F205" s="404"/>
      <c r="G205" s="404"/>
      <c r="H205" s="404"/>
      <c r="I205" s="448"/>
      <c r="J205" s="448"/>
      <c r="K205" s="448"/>
    </row>
    <row r="206" spans="1:11" ht="12.75" customHeight="1">
      <c r="A206" s="403"/>
      <c r="B206" s="404"/>
      <c r="C206" s="404"/>
      <c r="D206" s="404"/>
      <c r="E206" s="404"/>
      <c r="F206" s="404"/>
      <c r="G206" s="404"/>
      <c r="H206" s="404"/>
      <c r="I206" s="448"/>
      <c r="J206" s="448"/>
      <c r="K206" s="448"/>
    </row>
    <row r="207" spans="1:11" ht="12.75" customHeight="1">
      <c r="A207" s="403"/>
      <c r="B207" s="404" t="s">
        <v>93</v>
      </c>
      <c r="C207" s="404" t="s">
        <v>92</v>
      </c>
      <c r="D207" s="404"/>
      <c r="E207" s="404"/>
      <c r="F207" s="404"/>
      <c r="G207" s="404"/>
      <c r="H207" s="404"/>
      <c r="I207" s="405"/>
      <c r="J207" s="405"/>
      <c r="K207" s="405"/>
    </row>
    <row r="208" spans="1:11" ht="15.75" customHeight="1">
      <c r="A208" s="403"/>
      <c r="B208" s="404"/>
      <c r="C208" s="646" t="s">
        <v>301</v>
      </c>
      <c r="D208" s="646"/>
      <c r="E208" s="646"/>
      <c r="F208" s="646"/>
      <c r="G208" s="646"/>
      <c r="H208" s="646"/>
      <c r="I208" s="646"/>
      <c r="J208" s="646"/>
      <c r="K208" s="646"/>
    </row>
    <row r="209" spans="1:11" ht="16.5" customHeight="1">
      <c r="A209" s="404"/>
      <c r="B209" s="404"/>
      <c r="C209" s="404"/>
      <c r="D209" s="404"/>
      <c r="E209" s="404"/>
      <c r="F209" s="404"/>
      <c r="G209" s="404"/>
      <c r="H209" s="404"/>
      <c r="I209" s="405"/>
      <c r="J209" s="405"/>
      <c r="K209" s="405"/>
    </row>
    <row r="210" spans="1:11" ht="12.75" customHeight="1">
      <c r="A210" s="403" t="s">
        <v>94</v>
      </c>
      <c r="B210" s="402" t="s">
        <v>113</v>
      </c>
      <c r="C210" s="404"/>
      <c r="D210" s="404"/>
      <c r="E210" s="404"/>
      <c r="F210" s="404"/>
      <c r="G210" s="404"/>
      <c r="H210" s="404"/>
      <c r="I210" s="405"/>
      <c r="J210" s="405"/>
      <c r="K210" s="405"/>
    </row>
    <row r="211" spans="1:11" ht="12.75" customHeight="1">
      <c r="A211" s="403"/>
      <c r="B211" s="640" t="s">
        <v>283</v>
      </c>
      <c r="C211" s="640"/>
      <c r="D211" s="640"/>
      <c r="E211" s="640"/>
      <c r="F211" s="640"/>
      <c r="G211" s="640"/>
      <c r="H211" s="640"/>
      <c r="I211" s="640"/>
      <c r="J211" s="640"/>
      <c r="K211" s="640"/>
    </row>
    <row r="212" spans="1:11" ht="12.75" customHeight="1">
      <c r="A212" s="403"/>
      <c r="B212" s="404"/>
      <c r="C212" s="404"/>
      <c r="D212" s="404"/>
      <c r="E212" s="404"/>
      <c r="F212" s="404"/>
      <c r="G212" s="404"/>
      <c r="H212" s="404"/>
      <c r="I212" s="405"/>
      <c r="J212" s="405"/>
      <c r="K212" s="405"/>
    </row>
    <row r="213" spans="1:11" ht="12.75" customHeight="1">
      <c r="A213" s="403"/>
      <c r="B213" s="404"/>
      <c r="C213" s="404"/>
      <c r="D213" s="404"/>
      <c r="E213" s="404"/>
      <c r="F213" s="404"/>
      <c r="G213" s="404"/>
      <c r="H213" s="404"/>
      <c r="I213" s="405"/>
      <c r="J213" s="405"/>
      <c r="K213" s="405"/>
    </row>
    <row r="214" spans="1:11" ht="12.75" customHeight="1">
      <c r="A214" s="403"/>
      <c r="B214" s="404"/>
      <c r="C214" s="404"/>
      <c r="D214" s="404"/>
      <c r="E214" s="404"/>
      <c r="F214" s="404"/>
      <c r="G214" s="404"/>
      <c r="H214" s="404"/>
      <c r="I214" s="405"/>
      <c r="J214" s="405"/>
      <c r="K214" s="405"/>
    </row>
    <row r="215" spans="1:11" ht="12.75" customHeight="1">
      <c r="A215" s="403"/>
      <c r="B215" s="404"/>
      <c r="C215" s="404"/>
      <c r="D215" s="404"/>
      <c r="E215" s="404"/>
      <c r="F215" s="404"/>
      <c r="G215" s="404"/>
      <c r="H215" s="404"/>
      <c r="I215" s="405"/>
      <c r="J215" s="405"/>
      <c r="K215" s="405"/>
    </row>
    <row r="216" spans="1:11" ht="12.75" customHeight="1">
      <c r="A216" s="403"/>
      <c r="B216" s="404"/>
      <c r="C216" s="404"/>
      <c r="D216" s="404"/>
      <c r="E216" s="404"/>
      <c r="F216" s="404"/>
      <c r="G216" s="404"/>
      <c r="H216" s="404"/>
      <c r="I216" s="405"/>
      <c r="J216" s="405"/>
      <c r="K216" s="405"/>
    </row>
    <row r="217" spans="1:11" ht="12.75" customHeight="1">
      <c r="A217" s="403"/>
      <c r="B217" s="402"/>
      <c r="C217" s="404"/>
      <c r="D217" s="404"/>
      <c r="E217" s="404"/>
      <c r="F217" s="404"/>
      <c r="G217" s="404"/>
      <c r="H217" s="404"/>
      <c r="I217" s="405"/>
      <c r="J217" s="405"/>
      <c r="K217" s="405"/>
    </row>
    <row r="218" spans="1:11" ht="12.75" customHeight="1">
      <c r="A218" s="403"/>
      <c r="B218" s="404"/>
      <c r="C218" s="404"/>
      <c r="D218" s="404"/>
      <c r="E218" s="404"/>
      <c r="F218" s="404"/>
      <c r="G218" s="404"/>
      <c r="H218" s="404"/>
      <c r="I218" s="405"/>
      <c r="J218" s="405"/>
      <c r="K218" s="405"/>
    </row>
    <row r="219" spans="1:11" ht="12.75" customHeight="1">
      <c r="A219" s="403"/>
      <c r="B219" s="404"/>
      <c r="C219" s="404"/>
      <c r="D219" s="404"/>
      <c r="E219" s="404"/>
      <c r="F219" s="404"/>
      <c r="G219" s="404"/>
      <c r="H219" s="404"/>
      <c r="I219" s="405"/>
      <c r="J219" s="405"/>
      <c r="K219" s="405"/>
    </row>
    <row r="220" spans="1:11" ht="12.75" customHeight="1">
      <c r="A220" s="403"/>
      <c r="B220" s="404"/>
      <c r="C220" s="404"/>
      <c r="D220" s="404"/>
      <c r="E220" s="404"/>
      <c r="F220" s="404"/>
      <c r="G220" s="404"/>
      <c r="H220" s="404"/>
      <c r="I220" s="405"/>
      <c r="J220" s="405"/>
      <c r="K220" s="405"/>
    </row>
    <row r="221" spans="1:11" ht="12.75" customHeight="1">
      <c r="A221" s="403"/>
      <c r="B221" s="404"/>
      <c r="C221" s="404"/>
      <c r="D221" s="404"/>
      <c r="E221" s="404"/>
      <c r="F221" s="404"/>
      <c r="G221" s="404"/>
      <c r="H221" s="404"/>
      <c r="I221" s="405"/>
      <c r="J221" s="405"/>
      <c r="K221" s="405"/>
    </row>
    <row r="222" spans="1:11" ht="12.75" customHeight="1">
      <c r="A222" s="403"/>
      <c r="B222" s="404"/>
      <c r="C222" s="404"/>
      <c r="D222" s="404"/>
      <c r="E222" s="404"/>
      <c r="F222" s="404"/>
      <c r="G222" s="404"/>
      <c r="H222" s="404"/>
      <c r="I222" s="405"/>
      <c r="J222" s="405"/>
      <c r="K222" s="405"/>
    </row>
    <row r="223" spans="1:11" ht="12.75" customHeight="1">
      <c r="A223" s="403"/>
      <c r="B223" s="404"/>
      <c r="C223" s="404"/>
      <c r="D223" s="404"/>
      <c r="E223" s="404"/>
      <c r="F223" s="404"/>
      <c r="G223" s="404"/>
      <c r="H223" s="404"/>
      <c r="I223" s="405"/>
      <c r="J223" s="405"/>
      <c r="K223" s="405"/>
    </row>
    <row r="224" spans="1:11" ht="12.75" customHeight="1">
      <c r="A224" s="403"/>
      <c r="B224" s="404"/>
      <c r="C224" s="404"/>
      <c r="D224" s="404"/>
      <c r="E224" s="404"/>
      <c r="F224" s="404"/>
      <c r="G224" s="404"/>
      <c r="H224" s="404"/>
      <c r="I224" s="405"/>
      <c r="J224" s="405"/>
      <c r="K224" s="405"/>
    </row>
    <row r="225" spans="1:11" ht="12.75" customHeight="1">
      <c r="A225" s="403"/>
      <c r="B225" s="404"/>
      <c r="C225" s="404"/>
      <c r="D225" s="404"/>
      <c r="E225" s="404"/>
      <c r="F225" s="404"/>
      <c r="G225" s="404"/>
      <c r="H225" s="404"/>
      <c r="I225" s="405"/>
      <c r="J225" s="405"/>
      <c r="K225" s="405"/>
    </row>
    <row r="226" spans="1:11" ht="12.75" customHeight="1">
      <c r="A226" s="403"/>
      <c r="B226" s="404"/>
      <c r="C226" s="404"/>
      <c r="D226" s="404"/>
      <c r="E226" s="404"/>
      <c r="F226" s="404"/>
      <c r="G226" s="404"/>
      <c r="H226" s="404"/>
      <c r="I226" s="405"/>
      <c r="J226" s="405"/>
      <c r="K226" s="405"/>
    </row>
    <row r="227" spans="1:11" ht="12.75" customHeight="1">
      <c r="A227" s="403"/>
      <c r="B227" s="404"/>
      <c r="C227" s="404"/>
      <c r="D227" s="404"/>
      <c r="E227" s="404"/>
      <c r="F227" s="404"/>
      <c r="G227" s="404"/>
      <c r="H227" s="404"/>
      <c r="I227" s="405"/>
      <c r="J227" s="405"/>
      <c r="K227" s="405"/>
    </row>
    <row r="228" spans="1:11" ht="12.75" customHeight="1">
      <c r="A228" s="403"/>
      <c r="B228" s="404"/>
      <c r="C228" s="404"/>
      <c r="D228" s="404"/>
      <c r="E228" s="404"/>
      <c r="F228" s="404"/>
      <c r="G228" s="404"/>
      <c r="H228" s="404"/>
      <c r="I228" s="405"/>
      <c r="J228" s="405"/>
      <c r="K228" s="405"/>
    </row>
    <row r="229" spans="1:11" ht="12.75" customHeight="1">
      <c r="A229" s="403"/>
      <c r="B229" s="404"/>
      <c r="C229" s="404"/>
      <c r="D229" s="404"/>
      <c r="E229" s="404"/>
      <c r="F229" s="404"/>
      <c r="G229" s="404"/>
      <c r="H229" s="404"/>
      <c r="I229" s="405"/>
      <c r="J229" s="405"/>
      <c r="K229" s="405"/>
    </row>
    <row r="230" ht="12.75" customHeight="1"/>
    <row r="231" ht="12.75" customHeight="1"/>
    <row r="232" ht="12.75" customHeight="1"/>
    <row r="233" ht="12.75" customHeight="1"/>
  </sheetData>
  <sheetProtection/>
  <mergeCells count="66">
    <mergeCell ref="B37:K37"/>
    <mergeCell ref="B30:K30"/>
    <mergeCell ref="B96:K96"/>
    <mergeCell ref="B97:K97"/>
    <mergeCell ref="B98:K98"/>
    <mergeCell ref="B20:K20"/>
    <mergeCell ref="H43:I43"/>
    <mergeCell ref="F43:G43"/>
    <mergeCell ref="A7:K7"/>
    <mergeCell ref="A8:K8"/>
    <mergeCell ref="A10:K10"/>
    <mergeCell ref="B17:K17"/>
    <mergeCell ref="B14:K14"/>
    <mergeCell ref="B94:K94"/>
    <mergeCell ref="B23:K23"/>
    <mergeCell ref="B26:K26"/>
    <mergeCell ref="B93:K93"/>
    <mergeCell ref="B33:K33"/>
    <mergeCell ref="C200:D200"/>
    <mergeCell ref="I195:J195"/>
    <mergeCell ref="A121:K121"/>
    <mergeCell ref="B36:K36"/>
    <mergeCell ref="L131:V131"/>
    <mergeCell ref="B211:K211"/>
    <mergeCell ref="C208:K208"/>
    <mergeCell ref="G195:H195"/>
    <mergeCell ref="C198:D198"/>
    <mergeCell ref="B188:K188"/>
    <mergeCell ref="B191:K191"/>
    <mergeCell ref="B118:K118"/>
    <mergeCell ref="C67:F67"/>
    <mergeCell ref="G67:J67"/>
    <mergeCell ref="B115:K115"/>
    <mergeCell ref="B185:K185"/>
    <mergeCell ref="B169:K169"/>
    <mergeCell ref="B142:K142"/>
    <mergeCell ref="B144:K144"/>
    <mergeCell ref="B147:K147"/>
    <mergeCell ref="B168:K168"/>
    <mergeCell ref="B134:K134"/>
    <mergeCell ref="B164:K164"/>
    <mergeCell ref="B158:K158"/>
    <mergeCell ref="B138:K138"/>
    <mergeCell ref="B135:K135"/>
    <mergeCell ref="B161:K161"/>
    <mergeCell ref="C155:F155"/>
    <mergeCell ref="C156:E156"/>
    <mergeCell ref="B137:K137"/>
    <mergeCell ref="B143:K143"/>
    <mergeCell ref="B131:K131"/>
    <mergeCell ref="N43:O43"/>
    <mergeCell ref="N67:Q67"/>
    <mergeCell ref="B114:K114"/>
    <mergeCell ref="B141:K141"/>
    <mergeCell ref="B84:K84"/>
    <mergeCell ref="B101:K101"/>
    <mergeCell ref="B105:K105"/>
    <mergeCell ref="A124:K124"/>
    <mergeCell ref="A125:K125"/>
    <mergeCell ref="B102:K102"/>
    <mergeCell ref="B85:K85"/>
    <mergeCell ref="B130:K130"/>
    <mergeCell ref="B103:K103"/>
    <mergeCell ref="B95:K95"/>
    <mergeCell ref="B99:K99"/>
    <mergeCell ref="B100:K100"/>
  </mergeCells>
  <hyperlinks>
    <hyperlink ref="C5" r:id="rId1" display="http://www.smrhrgroup.com/"/>
  </hyperlinks>
  <printOptions horizontalCentered="1"/>
  <pageMargins left="0.4330708661417323" right="0.35433070866141736" top="0.7874015748031497" bottom="0.35433070866141736" header="0.31496062992125984" footer="0.31496062992125984"/>
  <pageSetup cellComments="asDisplayed" horizontalDpi="600" verticalDpi="600" orientation="portrait" paperSize="9" scale="85" r:id="rId3"/>
  <rowBreaks count="4" manualBreakCount="4">
    <brk id="28" max="255" man="1"/>
    <brk id="79" max="255" man="1"/>
    <brk id="122" max="255" man="1"/>
    <brk id="159" max="255" man="1"/>
  </rowBreaks>
  <colBreaks count="1" manualBreakCount="1">
    <brk id="15" max="65535" man="1"/>
  </colBreaks>
  <drawing r:id="rId2"/>
</worksheet>
</file>

<file path=xl/worksheets/sheet6.xml><?xml version="1.0" encoding="utf-8"?>
<worksheet xmlns="http://schemas.openxmlformats.org/spreadsheetml/2006/main" xmlns:r="http://schemas.openxmlformats.org/officeDocument/2006/relationships">
  <dimension ref="A1:N62"/>
  <sheetViews>
    <sheetView zoomScalePageLayoutView="0" workbookViewId="0" topLeftCell="C1">
      <selection activeCell="A3" sqref="A3:J3"/>
    </sheetView>
  </sheetViews>
  <sheetFormatPr defaultColWidth="20.57421875" defaultRowHeight="12.75"/>
  <cols>
    <col min="1" max="2" width="20.57421875" style="34" customWidth="1"/>
    <col min="3" max="3" width="0.9921875" style="34" customWidth="1"/>
    <col min="4" max="4" width="17.57421875" style="34" customWidth="1"/>
    <col min="5" max="5" width="1.1484375" style="34" customWidth="1"/>
    <col min="6" max="6" width="13.00390625" style="34" customWidth="1"/>
    <col min="7" max="7" width="0.9921875" style="34" customWidth="1"/>
    <col min="8" max="8" width="14.421875" style="223" customWidth="1"/>
    <col min="9" max="9" width="1.1484375" style="34" customWidth="1"/>
    <col min="10" max="10" width="15.57421875" style="241" customWidth="1"/>
    <col min="11" max="11" width="13.00390625" style="197" customWidth="1"/>
    <col min="12" max="12" width="13.8515625" style="310" customWidth="1"/>
    <col min="13" max="13" width="14.7109375" style="210" customWidth="1"/>
    <col min="14" max="14" width="11.8515625" style="320" customWidth="1"/>
    <col min="15" max="16384" width="20.57421875" style="34" customWidth="1"/>
  </cols>
  <sheetData>
    <row r="1" spans="1:14" s="307" customFormat="1" ht="30.75" customHeight="1">
      <c r="A1" s="307" t="s">
        <v>204</v>
      </c>
      <c r="L1" s="309"/>
      <c r="M1" s="308"/>
      <c r="N1" s="309"/>
    </row>
    <row r="2" spans="1:10" ht="12">
      <c r="A2" s="653" t="s">
        <v>142</v>
      </c>
      <c r="B2" s="653"/>
      <c r="C2" s="653"/>
      <c r="D2" s="653"/>
      <c r="E2" s="653"/>
      <c r="F2" s="653"/>
      <c r="G2" s="653"/>
      <c r="H2" s="653"/>
      <c r="I2" s="653"/>
      <c r="J2" s="653"/>
    </row>
    <row r="3" spans="1:10" ht="12">
      <c r="A3" s="653" t="s">
        <v>163</v>
      </c>
      <c r="B3" s="653"/>
      <c r="C3" s="653"/>
      <c r="D3" s="653"/>
      <c r="E3" s="653"/>
      <c r="F3" s="653"/>
      <c r="G3" s="653"/>
      <c r="H3" s="653"/>
      <c r="I3" s="653"/>
      <c r="J3" s="653"/>
    </row>
    <row r="4" spans="1:10" ht="12.75" thickBot="1">
      <c r="A4" s="653" t="s">
        <v>34</v>
      </c>
      <c r="B4" s="653"/>
      <c r="C4" s="653"/>
      <c r="D4" s="653"/>
      <c r="E4" s="653"/>
      <c r="F4" s="653"/>
      <c r="G4" s="653"/>
      <c r="H4" s="653"/>
      <c r="I4" s="653"/>
      <c r="J4" s="653"/>
    </row>
    <row r="5" spans="1:14" ht="12">
      <c r="A5" s="43"/>
      <c r="B5" s="159"/>
      <c r="L5" s="311"/>
      <c r="N5" s="321"/>
    </row>
    <row r="6" spans="1:14" ht="12">
      <c r="A6" s="160"/>
      <c r="B6" s="159"/>
      <c r="C6" s="161"/>
      <c r="L6" s="312"/>
      <c r="N6" s="322"/>
    </row>
    <row r="7" spans="1:14" ht="12">
      <c r="A7" s="160"/>
      <c r="B7" s="159"/>
      <c r="C7" s="39"/>
      <c r="D7" s="654" t="s">
        <v>12</v>
      </c>
      <c r="E7" s="654"/>
      <c r="F7" s="654"/>
      <c r="G7" s="36"/>
      <c r="H7" s="652" t="s">
        <v>13</v>
      </c>
      <c r="I7" s="652"/>
      <c r="J7" s="652"/>
      <c r="K7" s="197" t="s">
        <v>174</v>
      </c>
      <c r="L7" s="312"/>
      <c r="M7" s="211" t="s">
        <v>174</v>
      </c>
      <c r="N7" s="322"/>
    </row>
    <row r="8" spans="1:14" ht="12">
      <c r="A8" s="160"/>
      <c r="B8" s="159"/>
      <c r="C8" s="39"/>
      <c r="D8" s="162"/>
      <c r="E8" s="162"/>
      <c r="F8" s="162"/>
      <c r="G8" s="36"/>
      <c r="H8" s="224"/>
      <c r="I8" s="36"/>
      <c r="J8" s="242"/>
      <c r="K8" s="197" t="s">
        <v>181</v>
      </c>
      <c r="L8" s="312" t="s">
        <v>175</v>
      </c>
      <c r="M8" s="211" t="s">
        <v>181</v>
      </c>
      <c r="N8" s="322" t="s">
        <v>175</v>
      </c>
    </row>
    <row r="9" spans="1:14" ht="12">
      <c r="A9" s="160"/>
      <c r="B9" s="163"/>
      <c r="C9" s="39"/>
      <c r="D9" s="652" t="s">
        <v>36</v>
      </c>
      <c r="E9" s="652"/>
      <c r="F9" s="652"/>
      <c r="G9" s="36"/>
      <c r="H9" s="652" t="s">
        <v>164</v>
      </c>
      <c r="I9" s="652"/>
      <c r="J9" s="652"/>
      <c r="L9" s="313">
        <v>39813</v>
      </c>
      <c r="M9" s="211"/>
      <c r="N9" s="323">
        <v>39447</v>
      </c>
    </row>
    <row r="10" spans="1:14" ht="12.75" thickBot="1">
      <c r="A10" s="49"/>
      <c r="B10" s="164"/>
      <c r="C10" s="165"/>
      <c r="D10" s="82" t="s">
        <v>165</v>
      </c>
      <c r="E10" s="166"/>
      <c r="F10" s="82" t="s">
        <v>166</v>
      </c>
      <c r="G10" s="167"/>
      <c r="H10" s="225" t="s">
        <v>165</v>
      </c>
      <c r="I10" s="168"/>
      <c r="J10" s="243" t="s">
        <v>166</v>
      </c>
      <c r="K10" s="198" t="s">
        <v>173</v>
      </c>
      <c r="L10" s="312"/>
      <c r="M10" s="212" t="s">
        <v>180</v>
      </c>
      <c r="N10" s="322"/>
    </row>
    <row r="11" spans="1:14" ht="12">
      <c r="A11" s="49"/>
      <c r="B11" s="164"/>
      <c r="C11" s="169"/>
      <c r="D11" s="170" t="s">
        <v>10</v>
      </c>
      <c r="E11" s="170"/>
      <c r="F11" s="170" t="s">
        <v>10</v>
      </c>
      <c r="G11" s="170"/>
      <c r="H11" s="226" t="s">
        <v>10</v>
      </c>
      <c r="I11" s="171"/>
      <c r="J11" s="244" t="s">
        <v>10</v>
      </c>
      <c r="K11" s="199"/>
      <c r="L11" s="312"/>
      <c r="M11" s="213"/>
      <c r="N11" s="322"/>
    </row>
    <row r="12" spans="1:14" s="39" customFormat="1" ht="12">
      <c r="A12" s="171"/>
      <c r="B12" s="176"/>
      <c r="C12" s="169"/>
      <c r="D12" s="297" t="s">
        <v>201</v>
      </c>
      <c r="E12" s="235"/>
      <c r="F12" s="298" t="s">
        <v>203</v>
      </c>
      <c r="G12" s="236"/>
      <c r="H12" s="237" t="s">
        <v>161</v>
      </c>
      <c r="I12" s="238"/>
      <c r="J12" s="245" t="s">
        <v>177</v>
      </c>
      <c r="K12" s="239" t="s">
        <v>162</v>
      </c>
      <c r="L12" s="312" t="s">
        <v>200</v>
      </c>
      <c r="M12" s="240" t="s">
        <v>178</v>
      </c>
      <c r="N12" s="322" t="s">
        <v>202</v>
      </c>
    </row>
    <row r="13" spans="1:14" ht="12">
      <c r="A13" s="49" t="s">
        <v>14</v>
      </c>
      <c r="B13" s="69"/>
      <c r="C13" s="173"/>
      <c r="D13" s="174">
        <f>+L13</f>
        <v>-2035273</v>
      </c>
      <c r="E13" s="175"/>
      <c r="F13" s="176">
        <f>+N13</f>
        <v>6861766</v>
      </c>
      <c r="G13" s="177"/>
      <c r="H13" s="228">
        <f>+'IS'!H16</f>
        <v>8019632</v>
      </c>
      <c r="I13" s="178"/>
      <c r="J13" s="246">
        <v>18977570</v>
      </c>
      <c r="K13" s="199">
        <v>10054905</v>
      </c>
      <c r="L13" s="314">
        <f>+H13-K13</f>
        <v>-2035273</v>
      </c>
      <c r="M13" s="213">
        <v>12115804</v>
      </c>
      <c r="N13" s="324">
        <f>+J13-M13</f>
        <v>6861766</v>
      </c>
    </row>
    <row r="14" spans="1:14" ht="12">
      <c r="A14" s="49"/>
      <c r="B14" s="49"/>
      <c r="C14" s="179"/>
      <c r="D14" s="174"/>
      <c r="E14" s="180"/>
      <c r="F14" s="180"/>
      <c r="G14" s="181"/>
      <c r="H14" s="228"/>
      <c r="I14" s="178"/>
      <c r="J14" s="247"/>
      <c r="K14" s="199"/>
      <c r="L14" s="312"/>
      <c r="M14" s="213"/>
      <c r="N14" s="322"/>
    </row>
    <row r="15" spans="1:14" ht="12">
      <c r="A15" s="49" t="s">
        <v>15</v>
      </c>
      <c r="B15" s="69"/>
      <c r="C15" s="179"/>
      <c r="D15" s="183">
        <f>+L15</f>
        <v>4520037</v>
      </c>
      <c r="E15" s="180"/>
      <c r="F15" s="184">
        <f>+N15</f>
        <v>-3573222</v>
      </c>
      <c r="G15" s="177"/>
      <c r="H15" s="229">
        <f>+'IS'!H18</f>
        <v>-1913289</v>
      </c>
      <c r="I15" s="185"/>
      <c r="J15" s="248">
        <v>-7948106</v>
      </c>
      <c r="K15" s="200">
        <v>-6433326</v>
      </c>
      <c r="L15" s="315">
        <f>+H15-K15</f>
        <v>4520037</v>
      </c>
      <c r="M15" s="214">
        <v>-4374884</v>
      </c>
      <c r="N15" s="325">
        <f>+J15-M15</f>
        <v>-3573222</v>
      </c>
    </row>
    <row r="16" spans="1:14" ht="12">
      <c r="A16" s="49"/>
      <c r="B16" s="49"/>
      <c r="C16" s="179"/>
      <c r="D16" s="174"/>
      <c r="E16" s="180"/>
      <c r="F16" s="180"/>
      <c r="G16" s="181"/>
      <c r="H16" s="228"/>
      <c r="I16" s="178"/>
      <c r="J16" s="247"/>
      <c r="K16" s="201"/>
      <c r="L16" s="314"/>
      <c r="M16" s="215"/>
      <c r="N16" s="324"/>
    </row>
    <row r="17" spans="1:14" ht="12">
      <c r="A17" s="49" t="s">
        <v>152</v>
      </c>
      <c r="B17" s="69"/>
      <c r="C17" s="175"/>
      <c r="D17" s="174">
        <f>+D13+D15</f>
        <v>2484764</v>
      </c>
      <c r="E17" s="186"/>
      <c r="F17" s="180">
        <f>+F13+F15</f>
        <v>3288544</v>
      </c>
      <c r="G17" s="177"/>
      <c r="H17" s="228">
        <f>+H13+H15</f>
        <v>6106343</v>
      </c>
      <c r="I17" s="187"/>
      <c r="J17" s="249">
        <f>+J13+J15</f>
        <v>11029464</v>
      </c>
      <c r="K17" s="202">
        <f>+K13+K15</f>
        <v>3621579</v>
      </c>
      <c r="L17" s="314">
        <f>+H17-K17</f>
        <v>2484764</v>
      </c>
      <c r="M17" s="216">
        <f>+M13+M15</f>
        <v>7740920</v>
      </c>
      <c r="N17" s="324">
        <f>+J17-M17</f>
        <v>3288544</v>
      </c>
    </row>
    <row r="18" spans="1:14" s="241" customFormat="1" ht="12">
      <c r="A18" s="330"/>
      <c r="B18" s="331" t="s">
        <v>205</v>
      </c>
      <c r="C18" s="332"/>
      <c r="D18" s="333">
        <f>+D17/D13</f>
        <v>-1.2208504706739587</v>
      </c>
      <c r="E18" s="247"/>
      <c r="F18" s="333">
        <f>+F17/F13</f>
        <v>0.4792562147995137</v>
      </c>
      <c r="G18" s="334"/>
      <c r="H18" s="333">
        <f>+H17/H13</f>
        <v>0.7614243396704488</v>
      </c>
      <c r="I18" s="335"/>
      <c r="J18" s="333">
        <f>+J17/J13</f>
        <v>0.5811842085156319</v>
      </c>
      <c r="K18" s="250"/>
      <c r="L18" s="324"/>
      <c r="M18" s="215"/>
      <c r="N18" s="324"/>
    </row>
    <row r="19" spans="1:14" ht="12">
      <c r="A19" s="49" t="s">
        <v>25</v>
      </c>
      <c r="B19" s="69"/>
      <c r="C19" s="179"/>
      <c r="D19" s="174">
        <f>+L19</f>
        <v>-66269</v>
      </c>
      <c r="E19" s="180"/>
      <c r="F19" s="176">
        <f>+N19</f>
        <v>50288</v>
      </c>
      <c r="G19" s="177"/>
      <c r="H19" s="228">
        <f>+'IS'!H22</f>
        <v>36698</v>
      </c>
      <c r="I19" s="178"/>
      <c r="J19" s="246">
        <v>173739</v>
      </c>
      <c r="K19" s="203">
        <v>102967</v>
      </c>
      <c r="L19" s="314">
        <f>+H19-K19</f>
        <v>-66269</v>
      </c>
      <c r="M19" s="217">
        <v>123451</v>
      </c>
      <c r="N19" s="324">
        <f>+J19-M19</f>
        <v>50288</v>
      </c>
    </row>
    <row r="20" spans="1:14" ht="12">
      <c r="A20" s="49"/>
      <c r="B20" s="49"/>
      <c r="C20" s="179"/>
      <c r="D20" s="174"/>
      <c r="E20" s="180"/>
      <c r="F20" s="180"/>
      <c r="G20" s="181"/>
      <c r="H20" s="228"/>
      <c r="I20" s="178"/>
      <c r="J20" s="247"/>
      <c r="K20" s="201"/>
      <c r="L20" s="314"/>
      <c r="M20" s="215"/>
      <c r="N20" s="324"/>
    </row>
    <row r="21" spans="1:14" ht="12">
      <c r="A21" s="49" t="s">
        <v>56</v>
      </c>
      <c r="B21" s="69"/>
      <c r="C21" s="179"/>
      <c r="D21" s="183">
        <f>+L21</f>
        <v>-2386938</v>
      </c>
      <c r="E21" s="188"/>
      <c r="F21" s="184">
        <f>+N21</f>
        <v>-1276286</v>
      </c>
      <c r="G21" s="177"/>
      <c r="H21" s="229">
        <f>+'IS'!H24</f>
        <v>-8646699</v>
      </c>
      <c r="I21" s="189"/>
      <c r="J21" s="248">
        <v>-4720714</v>
      </c>
      <c r="K21" s="204">
        <v>-6259761</v>
      </c>
      <c r="L21" s="315">
        <f>+H21-K21</f>
        <v>-2386938</v>
      </c>
      <c r="M21" s="218">
        <v>-3444428</v>
      </c>
      <c r="N21" s="325">
        <f>+J21-M21</f>
        <v>-1276286</v>
      </c>
    </row>
    <row r="22" spans="1:14" s="241" customFormat="1" ht="12">
      <c r="A22" s="330"/>
      <c r="B22" s="330" t="s">
        <v>206</v>
      </c>
      <c r="C22" s="332"/>
      <c r="D22" s="336"/>
      <c r="E22" s="247"/>
      <c r="F22" s="246"/>
      <c r="G22" s="334"/>
      <c r="H22" s="333">
        <f>(+H21-J21)/J21</f>
        <v>0.831650678266042</v>
      </c>
      <c r="I22" s="247"/>
      <c r="J22" s="246"/>
      <c r="K22" s="246"/>
      <c r="L22" s="324">
        <f>+H22-K22</f>
        <v>0.831650678266042</v>
      </c>
      <c r="M22" s="217"/>
      <c r="N22" s="324">
        <f>+J22-M22</f>
        <v>0</v>
      </c>
    </row>
    <row r="23" spans="1:14" ht="12">
      <c r="A23" s="69"/>
      <c r="B23" s="69"/>
      <c r="C23" s="176"/>
      <c r="D23" s="176">
        <f>SUM(D17:D21)</f>
        <v>31555.779149529524</v>
      </c>
      <c r="E23" s="180"/>
      <c r="F23" s="176">
        <f>SUM(F17:F21)</f>
        <v>2062546.4792562146</v>
      </c>
      <c r="G23" s="181"/>
      <c r="H23" s="230">
        <f>SUM(H17:H21)</f>
        <v>-2503657.2385756606</v>
      </c>
      <c r="I23" s="182"/>
      <c r="J23" s="246">
        <f>SUM(J17:J21)</f>
        <v>6482489.581184208</v>
      </c>
      <c r="K23" s="203">
        <f>SUM(K17:K21)</f>
        <v>-2535215</v>
      </c>
      <c r="L23" s="314">
        <f>+H23-K23</f>
        <v>31557.761424339376</v>
      </c>
      <c r="M23" s="217">
        <f>SUM(M17:M21)</f>
        <v>4419943</v>
      </c>
      <c r="N23" s="324">
        <f>+J23-M23</f>
        <v>2062546.5811842084</v>
      </c>
    </row>
    <row r="24" spans="1:14" ht="12">
      <c r="A24" s="49"/>
      <c r="B24" s="49"/>
      <c r="C24" s="179"/>
      <c r="D24" s="174"/>
      <c r="E24" s="180"/>
      <c r="F24" s="176"/>
      <c r="G24" s="181"/>
      <c r="H24" s="228"/>
      <c r="I24" s="178"/>
      <c r="J24" s="246"/>
      <c r="K24" s="203"/>
      <c r="L24" s="314"/>
      <c r="M24" s="217"/>
      <c r="N24" s="324"/>
    </row>
    <row r="25" spans="1:14" ht="12">
      <c r="A25" s="49" t="s">
        <v>167</v>
      </c>
      <c r="B25" s="69"/>
      <c r="C25" s="179"/>
      <c r="D25" s="174">
        <f>+L25</f>
        <v>-178785</v>
      </c>
      <c r="E25" s="180"/>
      <c r="F25" s="176">
        <f>+N25</f>
        <v>-12467</v>
      </c>
      <c r="G25" s="177"/>
      <c r="H25" s="228">
        <f>+'IS'!H28</f>
        <v>-207294</v>
      </c>
      <c r="I25" s="182"/>
      <c r="J25" s="246">
        <v>-30639</v>
      </c>
      <c r="K25" s="203">
        <v>-28509</v>
      </c>
      <c r="L25" s="314">
        <f>+H25-K25</f>
        <v>-178785</v>
      </c>
      <c r="M25" s="217">
        <v>-18172</v>
      </c>
      <c r="N25" s="324">
        <f>+J25-M25</f>
        <v>-12467</v>
      </c>
    </row>
    <row r="26" spans="1:14" ht="12">
      <c r="A26" s="49"/>
      <c r="B26" s="49"/>
      <c r="C26" s="179"/>
      <c r="D26" s="174"/>
      <c r="E26" s="180"/>
      <c r="F26" s="176"/>
      <c r="G26" s="177"/>
      <c r="H26" s="228"/>
      <c r="I26" s="182"/>
      <c r="J26" s="246"/>
      <c r="K26" s="203"/>
      <c r="L26" s="314"/>
      <c r="M26" s="217"/>
      <c r="N26" s="324"/>
    </row>
    <row r="27" spans="1:14" ht="12">
      <c r="A27" s="49" t="s">
        <v>169</v>
      </c>
      <c r="B27" s="49"/>
      <c r="C27" s="179"/>
      <c r="D27" s="174"/>
      <c r="E27" s="180"/>
      <c r="F27" s="176"/>
      <c r="G27" s="177"/>
      <c r="H27" s="228"/>
      <c r="I27" s="182"/>
      <c r="J27" s="246"/>
      <c r="K27" s="203"/>
      <c r="L27" s="314"/>
      <c r="M27" s="217"/>
      <c r="N27" s="324"/>
    </row>
    <row r="28" spans="1:14" ht="12">
      <c r="A28" s="49" t="s">
        <v>170</v>
      </c>
      <c r="B28" s="69"/>
      <c r="C28" s="179"/>
      <c r="D28" s="174" t="e">
        <f>+L28</f>
        <v>#REF!</v>
      </c>
      <c r="E28" s="180"/>
      <c r="F28" s="176">
        <f>+N28</f>
        <v>43878</v>
      </c>
      <c r="G28" s="177"/>
      <c r="H28" s="228" t="e">
        <f>+'IS'!#REF!</f>
        <v>#REF!</v>
      </c>
      <c r="I28" s="182"/>
      <c r="J28" s="246">
        <v>43878</v>
      </c>
      <c r="K28" s="203">
        <v>33123</v>
      </c>
      <c r="L28" s="314" t="e">
        <f>+H28-K28</f>
        <v>#REF!</v>
      </c>
      <c r="M28" s="217">
        <v>0</v>
      </c>
      <c r="N28" s="324">
        <f>+J28-M28</f>
        <v>43878</v>
      </c>
    </row>
    <row r="29" spans="1:14" ht="12">
      <c r="A29" s="49" t="s">
        <v>168</v>
      </c>
      <c r="B29" s="69"/>
      <c r="C29" s="179"/>
      <c r="D29" s="174" t="e">
        <f>+L29</f>
        <v>#REF!</v>
      </c>
      <c r="E29" s="180"/>
      <c r="F29" s="176">
        <f>+N29</f>
        <v>-50175</v>
      </c>
      <c r="G29" s="177"/>
      <c r="H29" s="228" t="e">
        <f>+'IS'!#REF!</f>
        <v>#REF!</v>
      </c>
      <c r="I29" s="182"/>
      <c r="J29" s="246">
        <v>-50175</v>
      </c>
      <c r="K29" s="203"/>
      <c r="L29" s="314" t="e">
        <f>+H29-K29</f>
        <v>#REF!</v>
      </c>
      <c r="M29" s="217"/>
      <c r="N29" s="324">
        <f>+J29-M29</f>
        <v>-50175</v>
      </c>
    </row>
    <row r="30" spans="1:14" ht="12">
      <c r="A30" s="49"/>
      <c r="B30" s="49"/>
      <c r="C30" s="179"/>
      <c r="D30" s="183"/>
      <c r="E30" s="180"/>
      <c r="F30" s="183"/>
      <c r="G30" s="181"/>
      <c r="H30" s="229"/>
      <c r="I30" s="178"/>
      <c r="J30" s="251"/>
      <c r="K30" s="205"/>
      <c r="L30" s="315"/>
      <c r="M30" s="218"/>
      <c r="N30" s="325"/>
    </row>
    <row r="31" spans="1:14" ht="12">
      <c r="A31" s="190" t="s">
        <v>171</v>
      </c>
      <c r="B31" s="69"/>
      <c r="C31" s="191"/>
      <c r="D31" s="191" t="e">
        <f>SUM(D23:D30)</f>
        <v>#REF!</v>
      </c>
      <c r="E31" s="182"/>
      <c r="F31" s="191">
        <f>SUM(F23:F30)</f>
        <v>2043782.4792562146</v>
      </c>
      <c r="G31" s="177"/>
      <c r="H31" s="231" t="e">
        <f>SUM(H23:H30)</f>
        <v>#REF!</v>
      </c>
      <c r="I31" s="178"/>
      <c r="J31" s="252">
        <f>SUM(J23:J30)</f>
        <v>6445553.581184208</v>
      </c>
      <c r="K31" s="206">
        <f>SUM(K23:K30)</f>
        <v>-2530601</v>
      </c>
      <c r="L31" s="314" t="e">
        <f>+H31-K31</f>
        <v>#REF!</v>
      </c>
      <c r="M31" s="219">
        <f>SUM(M23:M30)</f>
        <v>4401771</v>
      </c>
      <c r="N31" s="324">
        <f>+J31-M31</f>
        <v>2043782.5811842084</v>
      </c>
    </row>
    <row r="32" spans="1:14" ht="12">
      <c r="A32" s="49"/>
      <c r="B32" s="49"/>
      <c r="C32" s="179"/>
      <c r="D32" s="56"/>
      <c r="E32" s="182"/>
      <c r="F32" s="182"/>
      <c r="G32" s="192"/>
      <c r="H32" s="228"/>
      <c r="I32" s="178"/>
      <c r="J32" s="247"/>
      <c r="K32" s="201"/>
      <c r="L32" s="314"/>
      <c r="M32" s="215"/>
      <c r="N32" s="324"/>
    </row>
    <row r="33" spans="1:14" ht="12">
      <c r="A33" s="49" t="s">
        <v>16</v>
      </c>
      <c r="B33" s="69"/>
      <c r="C33" s="191"/>
      <c r="D33" s="174">
        <f>+L33</f>
        <v>11665</v>
      </c>
      <c r="E33" s="182"/>
      <c r="F33" s="55">
        <f>+N33</f>
        <v>-132520</v>
      </c>
      <c r="G33" s="192"/>
      <c r="H33" s="228">
        <f>+'IS'!H40</f>
        <v>-192655</v>
      </c>
      <c r="I33" s="178"/>
      <c r="J33" s="246">
        <v>-191095</v>
      </c>
      <c r="K33" s="203">
        <v>-204320</v>
      </c>
      <c r="L33" s="314">
        <f>+H33-K33</f>
        <v>11665</v>
      </c>
      <c r="M33" s="217">
        <v>-58575</v>
      </c>
      <c r="N33" s="324">
        <f>+J33-M33</f>
        <v>-132520</v>
      </c>
    </row>
    <row r="34" spans="1:14" ht="12">
      <c r="A34" s="49"/>
      <c r="B34" s="69"/>
      <c r="C34" s="191"/>
      <c r="D34" s="56"/>
      <c r="E34" s="182"/>
      <c r="F34" s="55"/>
      <c r="G34" s="192"/>
      <c r="H34" s="228"/>
      <c r="I34" s="178"/>
      <c r="J34" s="246"/>
      <c r="K34" s="203"/>
      <c r="L34" s="314"/>
      <c r="M34" s="217"/>
      <c r="N34" s="324"/>
    </row>
    <row r="35" spans="1:14" ht="12">
      <c r="A35" s="49" t="s">
        <v>159</v>
      </c>
      <c r="B35" s="69"/>
      <c r="C35" s="191"/>
      <c r="D35" s="174" t="e">
        <f>+L35</f>
        <v>#REF!</v>
      </c>
      <c r="E35" s="182"/>
      <c r="F35" s="55">
        <v>0</v>
      </c>
      <c r="G35" s="192"/>
      <c r="H35" s="228" t="e">
        <f>+'IS'!#REF!</f>
        <v>#REF!</v>
      </c>
      <c r="I35" s="178"/>
      <c r="J35" s="246">
        <v>0</v>
      </c>
      <c r="K35" s="203">
        <v>-122513</v>
      </c>
      <c r="L35" s="314" t="e">
        <f>+H35-K35</f>
        <v>#REF!</v>
      </c>
      <c r="M35" s="217">
        <v>0</v>
      </c>
      <c r="N35" s="324">
        <f>+J35-M35</f>
        <v>0</v>
      </c>
    </row>
    <row r="36" spans="1:14" ht="12">
      <c r="A36" s="49"/>
      <c r="B36" s="49"/>
      <c r="C36" s="179"/>
      <c r="D36" s="56"/>
      <c r="E36" s="182"/>
      <c r="F36" s="182"/>
      <c r="G36" s="192"/>
      <c r="H36" s="228"/>
      <c r="I36" s="182"/>
      <c r="J36" s="253"/>
      <c r="K36" s="207"/>
      <c r="L36" s="314"/>
      <c r="M36" s="220"/>
      <c r="N36" s="324"/>
    </row>
    <row r="37" spans="1:14" ht="12.75" thickBot="1">
      <c r="A37" s="49" t="s">
        <v>172</v>
      </c>
      <c r="B37" s="69"/>
      <c r="C37" s="56"/>
      <c r="D37" s="193" t="e">
        <f>SUM(D31:D36)</f>
        <v>#REF!</v>
      </c>
      <c r="E37" s="182"/>
      <c r="F37" s="193">
        <f>SUM(F31:F36)</f>
        <v>1911262.4792562146</v>
      </c>
      <c r="G37" s="194"/>
      <c r="H37" s="232" t="e">
        <f>SUM(H31:H36)</f>
        <v>#REF!</v>
      </c>
      <c r="I37" s="182"/>
      <c r="J37" s="254">
        <f>+J31+J33+J35</f>
        <v>6254458.581184208</v>
      </c>
      <c r="K37" s="208">
        <f>+K31+K33+K35</f>
        <v>-2857434</v>
      </c>
      <c r="L37" s="316" t="e">
        <f>+H37-K37</f>
        <v>#REF!</v>
      </c>
      <c r="M37" s="221">
        <f>+M31+M33+M35</f>
        <v>4343196</v>
      </c>
      <c r="N37" s="326">
        <f>+J37-M37</f>
        <v>1911262.5811842084</v>
      </c>
    </row>
    <row r="38" spans="1:14" ht="12">
      <c r="A38" s="69"/>
      <c r="B38" s="49"/>
      <c r="C38" s="179"/>
      <c r="D38" s="189"/>
      <c r="E38" s="182"/>
      <c r="F38" s="55"/>
      <c r="G38" s="192"/>
      <c r="H38" s="233"/>
      <c r="I38" s="182"/>
      <c r="J38" s="246"/>
      <c r="K38" s="199" t="e">
        <f>+K37+L37</f>
        <v>#REF!</v>
      </c>
      <c r="L38" s="317" t="e">
        <f>+H37-K37</f>
        <v>#REF!</v>
      </c>
      <c r="M38" s="213">
        <f>+M37+N37</f>
        <v>6254458.581184208</v>
      </c>
      <c r="N38" s="327">
        <f>+J37-M37</f>
        <v>1911262.5811842084</v>
      </c>
    </row>
    <row r="39" spans="1:14" ht="12">
      <c r="A39" s="49"/>
      <c r="B39" s="195"/>
      <c r="C39" s="179"/>
      <c r="D39" s="196"/>
      <c r="E39" s="172"/>
      <c r="F39" s="172"/>
      <c r="G39" s="172"/>
      <c r="H39" s="233"/>
      <c r="I39" s="57"/>
      <c r="J39" s="255"/>
      <c r="L39" s="312" t="s">
        <v>176</v>
      </c>
      <c r="M39" s="211"/>
      <c r="N39" s="322" t="s">
        <v>179</v>
      </c>
    </row>
    <row r="40" spans="1:14" ht="12">
      <c r="A40" s="49" t="s">
        <v>37</v>
      </c>
      <c r="B40" s="195"/>
      <c r="C40" s="48"/>
      <c r="D40" s="179"/>
      <c r="E40" s="172"/>
      <c r="F40" s="172"/>
      <c r="G40" s="172"/>
      <c r="H40" s="233"/>
      <c r="I40" s="57"/>
      <c r="J40" s="255"/>
      <c r="L40" s="312"/>
      <c r="M40" s="211"/>
      <c r="N40" s="322"/>
    </row>
    <row r="41" spans="1:14" ht="12">
      <c r="A41" s="49" t="s">
        <v>124</v>
      </c>
      <c r="B41" s="195"/>
      <c r="C41" s="48"/>
      <c r="D41" s="280" t="e">
        <f>+L41</f>
        <v>#REF!</v>
      </c>
      <c r="E41" s="175"/>
      <c r="F41" s="56">
        <f>+F37</f>
        <v>1911262.4792562146</v>
      </c>
      <c r="G41" s="172"/>
      <c r="H41" s="228" t="e">
        <f>+H37-H42</f>
        <v>#REF!</v>
      </c>
      <c r="I41" s="57"/>
      <c r="J41" s="256">
        <f>+J37</f>
        <v>6254458.581184208</v>
      </c>
      <c r="K41" s="199">
        <v>-2973727</v>
      </c>
      <c r="L41" s="314" t="e">
        <f>+H41-K41</f>
        <v>#REF!</v>
      </c>
      <c r="M41" s="213">
        <f>+M37</f>
        <v>4343196</v>
      </c>
      <c r="N41" s="324">
        <f>+N37</f>
        <v>1911262.5811842084</v>
      </c>
    </row>
    <row r="42" spans="1:14" ht="12">
      <c r="A42" s="49" t="s">
        <v>125</v>
      </c>
      <c r="B42" s="195"/>
      <c r="C42" s="48"/>
      <c r="D42" s="280">
        <f>+L42</f>
        <v>89151</v>
      </c>
      <c r="E42" s="172"/>
      <c r="F42" s="56">
        <f>+N42</f>
        <v>0</v>
      </c>
      <c r="G42" s="172"/>
      <c r="H42" s="228">
        <f>+'IS'!H49</f>
        <v>205444</v>
      </c>
      <c r="I42" s="172"/>
      <c r="J42" s="251">
        <v>0</v>
      </c>
      <c r="K42" s="199">
        <v>116293</v>
      </c>
      <c r="L42" s="314">
        <f>+H42-K42</f>
        <v>89151</v>
      </c>
      <c r="M42" s="213">
        <v>0</v>
      </c>
      <c r="N42" s="322">
        <v>0</v>
      </c>
    </row>
    <row r="43" spans="1:14" ht="12.75" thickBot="1">
      <c r="A43" s="49"/>
      <c r="B43" s="195"/>
      <c r="C43" s="48"/>
      <c r="D43" s="281" t="e">
        <f>+D41+D42</f>
        <v>#REF!</v>
      </c>
      <c r="E43" s="172"/>
      <c r="F43" s="193">
        <f>+F41+F42</f>
        <v>1911262.4792562146</v>
      </c>
      <c r="G43" s="172"/>
      <c r="H43" s="234" t="e">
        <f>+H37</f>
        <v>#REF!</v>
      </c>
      <c r="I43" s="57"/>
      <c r="J43" s="257">
        <f>+J41+J42</f>
        <v>6254458.581184208</v>
      </c>
      <c r="K43" s="209">
        <f>+K41+K42</f>
        <v>-2857434</v>
      </c>
      <c r="L43" s="318" t="e">
        <f>+L41+L42</f>
        <v>#REF!</v>
      </c>
      <c r="M43" s="222">
        <f>+M41+M42</f>
        <v>4343196</v>
      </c>
      <c r="N43" s="328">
        <f>+N41+N42</f>
        <v>1911262.5811842084</v>
      </c>
    </row>
    <row r="44" spans="1:14" ht="12.75" thickBot="1">
      <c r="A44" s="49"/>
      <c r="B44" s="195"/>
      <c r="C44" s="49"/>
      <c r="D44" s="56"/>
      <c r="E44" s="172"/>
      <c r="F44" s="172"/>
      <c r="G44" s="172"/>
      <c r="H44" s="227"/>
      <c r="I44" s="57"/>
      <c r="J44" s="255"/>
      <c r="L44" s="319"/>
      <c r="M44" s="211"/>
      <c r="N44" s="329"/>
    </row>
    <row r="45" spans="8:11" ht="12">
      <c r="H45" s="259"/>
      <c r="J45" s="258">
        <f>+M37+N37</f>
        <v>6254458.581184208</v>
      </c>
      <c r="K45" s="282"/>
    </row>
    <row r="46" ht="12">
      <c r="J46" s="258">
        <f>+J37-J45</f>
        <v>0</v>
      </c>
    </row>
    <row r="47" spans="1:14" ht="12">
      <c r="A47" s="51"/>
      <c r="B47" s="51"/>
      <c r="C47" s="51"/>
      <c r="D47" s="650" t="s">
        <v>12</v>
      </c>
      <c r="E47" s="650"/>
      <c r="F47" s="650"/>
      <c r="G47" s="37"/>
      <c r="H47" s="651" t="s">
        <v>13</v>
      </c>
      <c r="I47" s="651"/>
      <c r="J47" s="651"/>
      <c r="K47" s="273" t="s">
        <v>174</v>
      </c>
      <c r="L47" s="339"/>
      <c r="M47" s="340" t="s">
        <v>174</v>
      </c>
      <c r="N47" s="341"/>
    </row>
    <row r="48" spans="1:14" ht="12">
      <c r="A48" s="51"/>
      <c r="B48" s="51"/>
      <c r="C48" s="51"/>
      <c r="D48" s="338"/>
      <c r="E48" s="338"/>
      <c r="F48" s="338"/>
      <c r="G48" s="37"/>
      <c r="H48" s="342"/>
      <c r="I48" s="37"/>
      <c r="J48" s="343"/>
      <c r="K48" s="273" t="s">
        <v>181</v>
      </c>
      <c r="L48" s="339" t="s">
        <v>175</v>
      </c>
      <c r="M48" s="340" t="s">
        <v>181</v>
      </c>
      <c r="N48" s="341" t="s">
        <v>175</v>
      </c>
    </row>
    <row r="49" spans="1:14" ht="12">
      <c r="A49" s="51"/>
      <c r="B49" s="51"/>
      <c r="C49" s="51"/>
      <c r="D49" s="651" t="s">
        <v>36</v>
      </c>
      <c r="E49" s="651"/>
      <c r="F49" s="651"/>
      <c r="G49" s="37"/>
      <c r="H49" s="651" t="s">
        <v>164</v>
      </c>
      <c r="I49" s="651"/>
      <c r="J49" s="651"/>
      <c r="K49" s="273"/>
      <c r="L49" s="344">
        <v>39813</v>
      </c>
      <c r="M49" s="340"/>
      <c r="N49" s="345">
        <v>39447</v>
      </c>
    </row>
    <row r="50" spans="1:14" ht="12">
      <c r="A50" s="51"/>
      <c r="B50" s="51"/>
      <c r="C50" s="51"/>
      <c r="D50" s="346" t="s">
        <v>165</v>
      </c>
      <c r="E50" s="347"/>
      <c r="F50" s="346" t="s">
        <v>166</v>
      </c>
      <c r="G50" s="348"/>
      <c r="H50" s="349" t="s">
        <v>165</v>
      </c>
      <c r="I50" s="350"/>
      <c r="J50" s="351" t="s">
        <v>166</v>
      </c>
      <c r="K50" s="352" t="s">
        <v>173</v>
      </c>
      <c r="L50" s="353"/>
      <c r="M50" s="354" t="s">
        <v>180</v>
      </c>
      <c r="N50" s="355"/>
    </row>
    <row r="51" spans="1:11" ht="12">
      <c r="A51" s="51"/>
      <c r="B51" s="51"/>
      <c r="C51" s="51"/>
      <c r="D51" s="52"/>
      <c r="E51" s="51"/>
      <c r="F51" s="51"/>
      <c r="G51" s="51"/>
      <c r="H51" s="271"/>
      <c r="I51" s="51"/>
      <c r="J51" s="272"/>
      <c r="K51" s="274"/>
    </row>
    <row r="52" spans="1:11" ht="12">
      <c r="A52" s="51"/>
      <c r="B52" s="51"/>
      <c r="C52" s="51"/>
      <c r="D52" s="52"/>
      <c r="E52" s="51"/>
      <c r="F52" s="51"/>
      <c r="G52" s="51"/>
      <c r="H52" s="271"/>
      <c r="I52" s="51"/>
      <c r="J52" s="272"/>
      <c r="K52" s="274"/>
    </row>
    <row r="53" spans="1:11" ht="12">
      <c r="A53" s="51"/>
      <c r="B53" s="51"/>
      <c r="C53" s="51"/>
      <c r="D53" s="51"/>
      <c r="E53" s="51"/>
      <c r="F53" s="51"/>
      <c r="G53" s="51"/>
      <c r="H53" s="271"/>
      <c r="I53" s="51"/>
      <c r="J53" s="272"/>
      <c r="K53" s="274"/>
    </row>
    <row r="54" spans="1:11" ht="12">
      <c r="A54" s="51"/>
      <c r="B54" s="51"/>
      <c r="C54" s="51"/>
      <c r="D54" s="52"/>
      <c r="E54" s="51"/>
      <c r="F54" s="51"/>
      <c r="G54" s="51"/>
      <c r="H54" s="271"/>
      <c r="I54" s="51"/>
      <c r="J54" s="275"/>
      <c r="K54" s="274"/>
    </row>
    <row r="55" spans="1:11" ht="12">
      <c r="A55" s="51"/>
      <c r="B55" s="276"/>
      <c r="C55" s="51"/>
      <c r="D55" s="51"/>
      <c r="E55" s="51"/>
      <c r="F55" s="51"/>
      <c r="G55" s="51"/>
      <c r="H55" s="271"/>
      <c r="I55" s="51"/>
      <c r="J55" s="272"/>
      <c r="K55" s="274"/>
    </row>
    <row r="56" spans="1:11" ht="12">
      <c r="A56" s="51"/>
      <c r="B56" s="51"/>
      <c r="C56" s="51"/>
      <c r="D56" s="51"/>
      <c r="E56" s="51"/>
      <c r="F56" s="51"/>
      <c r="G56" s="51"/>
      <c r="H56" s="271"/>
      <c r="I56" s="51"/>
      <c r="J56" s="275"/>
      <c r="K56" s="277"/>
    </row>
    <row r="57" spans="1:11" ht="12">
      <c r="A57" s="51"/>
      <c r="B57" s="51"/>
      <c r="C57" s="51"/>
      <c r="D57" s="51"/>
      <c r="E57" s="51"/>
      <c r="F57" s="51"/>
      <c r="G57" s="51"/>
      <c r="H57" s="271"/>
      <c r="I57" s="51"/>
      <c r="J57" s="272"/>
      <c r="K57" s="273"/>
    </row>
    <row r="58" spans="1:11" ht="12">
      <c r="A58" s="51"/>
      <c r="B58" s="51"/>
      <c r="C58" s="51"/>
      <c r="D58" s="51"/>
      <c r="E58" s="51"/>
      <c r="F58" s="51"/>
      <c r="G58" s="51"/>
      <c r="H58" s="271"/>
      <c r="I58" s="51"/>
      <c r="J58" s="272"/>
      <c r="K58" s="273"/>
    </row>
    <row r="59" spans="1:11" ht="12">
      <c r="A59" s="51"/>
      <c r="B59" s="51"/>
      <c r="C59" s="51"/>
      <c r="D59" s="51"/>
      <c r="E59" s="51"/>
      <c r="F59" s="51"/>
      <c r="G59" s="51"/>
      <c r="H59" s="271"/>
      <c r="I59" s="51"/>
      <c r="J59" s="272"/>
      <c r="K59" s="273"/>
    </row>
    <row r="60" spans="1:11" ht="12">
      <c r="A60" s="51"/>
      <c r="B60" s="51"/>
      <c r="C60" s="51"/>
      <c r="D60" s="51"/>
      <c r="E60" s="51"/>
      <c r="F60" s="51"/>
      <c r="G60" s="51"/>
      <c r="H60" s="271"/>
      <c r="I60" s="51"/>
      <c r="J60" s="272"/>
      <c r="K60" s="273"/>
    </row>
    <row r="61" spans="1:11" ht="12">
      <c r="A61" s="51"/>
      <c r="B61" s="51"/>
      <c r="C61" s="51"/>
      <c r="D61" s="51"/>
      <c r="E61" s="51"/>
      <c r="F61" s="51"/>
      <c r="G61" s="51"/>
      <c r="H61" s="271"/>
      <c r="I61" s="51"/>
      <c r="J61" s="272"/>
      <c r="K61" s="273"/>
    </row>
    <row r="62" spans="1:11" ht="12">
      <c r="A62" s="51"/>
      <c r="B62" s="51"/>
      <c r="C62" s="51"/>
      <c r="D62" s="51"/>
      <c r="E62" s="51"/>
      <c r="F62" s="51"/>
      <c r="G62" s="51"/>
      <c r="H62" s="271"/>
      <c r="I62" s="51"/>
      <c r="J62" s="272"/>
      <c r="K62" s="273"/>
    </row>
  </sheetData>
  <sheetProtection/>
  <mergeCells count="11">
    <mergeCell ref="H9:J9"/>
    <mergeCell ref="D47:F47"/>
    <mergeCell ref="H47:J47"/>
    <mergeCell ref="D49:F49"/>
    <mergeCell ref="H49:J49"/>
    <mergeCell ref="D9:F9"/>
    <mergeCell ref="A2:J2"/>
    <mergeCell ref="A3:J3"/>
    <mergeCell ref="A4:J4"/>
    <mergeCell ref="D7:F7"/>
    <mergeCell ref="H7:J7"/>
  </mergeCells>
  <printOptions/>
  <pageMargins left="0.7" right="0.7" top="0.75" bottom="0.75" header="0.3" footer="0.3"/>
  <pageSetup horizontalDpi="600" verticalDpi="600" orientation="portrait" scale="56" r:id="rId1"/>
  <rowBreaks count="1" manualBreakCount="1">
    <brk id="53" max="255" man="1"/>
  </rowBreaks>
</worksheet>
</file>

<file path=xl/worksheets/sheet7.xml><?xml version="1.0" encoding="utf-8"?>
<worksheet xmlns="http://schemas.openxmlformats.org/spreadsheetml/2006/main" xmlns:r="http://schemas.openxmlformats.org/officeDocument/2006/relationships">
  <dimension ref="A1:J14"/>
  <sheetViews>
    <sheetView view="pageBreakPreview" zoomScale="60" zoomScalePageLayoutView="0" workbookViewId="0" topLeftCell="A1">
      <selection activeCell="G12" sqref="G12"/>
    </sheetView>
  </sheetViews>
  <sheetFormatPr defaultColWidth="9.140625" defaultRowHeight="12.75"/>
  <cols>
    <col min="1" max="1" width="22.28125" style="0" customWidth="1"/>
    <col min="2" max="2" width="16.140625" style="0" customWidth="1"/>
    <col min="4" max="4" width="12.57421875" style="0" customWidth="1"/>
    <col min="5" max="5" width="13.421875" style="0" customWidth="1"/>
    <col min="6" max="6" width="15.28125" style="0" customWidth="1"/>
    <col min="7" max="7" width="13.28125" style="0" customWidth="1"/>
    <col min="9" max="9" width="15.00390625" style="0" bestFit="1" customWidth="1"/>
    <col min="10" max="10" width="12.28125" style="0" bestFit="1" customWidth="1"/>
  </cols>
  <sheetData>
    <row r="1" ht="29.25" customHeight="1">
      <c r="B1" s="307" t="s">
        <v>204</v>
      </c>
    </row>
    <row r="3" ht="12.75">
      <c r="A3" s="260" t="s">
        <v>189</v>
      </c>
    </row>
    <row r="5" spans="6:7" ht="12.75">
      <c r="F5" s="279" t="s">
        <v>191</v>
      </c>
      <c r="G5" s="279" t="s">
        <v>192</v>
      </c>
    </row>
    <row r="6" spans="1:9" ht="38.25">
      <c r="A6" s="261"/>
      <c r="B6" s="262" t="s">
        <v>184</v>
      </c>
      <c r="C6" s="262" t="s">
        <v>185</v>
      </c>
      <c r="D6" s="262" t="s">
        <v>186</v>
      </c>
      <c r="E6" s="262" t="s">
        <v>187</v>
      </c>
      <c r="F6" s="263" t="s">
        <v>188</v>
      </c>
      <c r="G6" s="262" t="s">
        <v>185</v>
      </c>
      <c r="H6" s="262" t="s">
        <v>186</v>
      </c>
      <c r="I6" s="263" t="s">
        <v>188</v>
      </c>
    </row>
    <row r="7" spans="1:9" ht="12.75">
      <c r="A7" s="264"/>
      <c r="B7" s="2"/>
      <c r="C7" s="2"/>
      <c r="D7" s="2"/>
      <c r="E7" s="2"/>
      <c r="F7" s="2"/>
      <c r="I7" s="303"/>
    </row>
    <row r="8" spans="1:10" ht="12.75">
      <c r="A8" s="2" t="s">
        <v>194</v>
      </c>
      <c r="B8" s="265">
        <v>100000000</v>
      </c>
      <c r="C8" s="2">
        <v>365</v>
      </c>
      <c r="D8" s="2">
        <v>365</v>
      </c>
      <c r="E8" s="2">
        <f>+C8/D8</f>
        <v>1</v>
      </c>
      <c r="F8" s="265">
        <f>SUM(C8/D8*B8)</f>
        <v>100000000</v>
      </c>
      <c r="G8" s="2">
        <v>92</v>
      </c>
      <c r="H8">
        <f>31+30+31</f>
        <v>92</v>
      </c>
      <c r="I8" s="303">
        <f>+B8*G8/H8</f>
        <v>100000000</v>
      </c>
      <c r="J8" s="278"/>
    </row>
    <row r="9" spans="1:9" ht="12.75">
      <c r="A9" s="2" t="s">
        <v>195</v>
      </c>
      <c r="B9" s="2"/>
      <c r="C9" s="2"/>
      <c r="D9" s="2"/>
      <c r="E9" s="2"/>
      <c r="F9" s="2"/>
      <c r="I9" s="303"/>
    </row>
    <row r="10" spans="1:9" ht="12.75">
      <c r="A10" s="2"/>
      <c r="B10" s="2"/>
      <c r="C10" s="2"/>
      <c r="D10" s="2"/>
      <c r="E10" s="2"/>
      <c r="F10" s="2"/>
      <c r="I10" s="303"/>
    </row>
    <row r="11" spans="1:9" ht="12.75">
      <c r="A11" s="2" t="s">
        <v>190</v>
      </c>
      <c r="B11" s="265">
        <v>33333333</v>
      </c>
      <c r="C11" s="2">
        <f>30-5+31</f>
        <v>56</v>
      </c>
      <c r="D11" s="2">
        <v>365</v>
      </c>
      <c r="E11" s="266">
        <f>C11/D11</f>
        <v>0.15342465753424658</v>
      </c>
      <c r="F11" s="265">
        <f>SUM(C11/D11*B11)</f>
        <v>5114155.2</v>
      </c>
      <c r="G11" s="278">
        <f>30-5+31</f>
        <v>56</v>
      </c>
      <c r="H11">
        <v>92</v>
      </c>
      <c r="I11" s="303">
        <f>+B11*G11/H11:H12</f>
        <v>20289854.86956522</v>
      </c>
    </row>
    <row r="12" spans="1:9" ht="12.75">
      <c r="A12" s="267" t="s">
        <v>196</v>
      </c>
      <c r="B12" s="268">
        <f>SUM(B8+B11)</f>
        <v>133333333</v>
      </c>
      <c r="C12" s="269"/>
      <c r="D12" s="269"/>
      <c r="E12" s="269"/>
      <c r="F12" s="270">
        <f>+F8+F11</f>
        <v>105114155.2</v>
      </c>
      <c r="G12" s="304"/>
      <c r="H12" s="305"/>
      <c r="I12" s="306">
        <f>+I8+I11</f>
        <v>120289854.86956522</v>
      </c>
    </row>
    <row r="13" spans="1:6" ht="12.75">
      <c r="A13" s="2"/>
      <c r="B13" s="2"/>
      <c r="C13" s="2"/>
      <c r="D13" s="2"/>
      <c r="E13" s="2"/>
      <c r="F13" s="2"/>
    </row>
    <row r="14" ht="12.75">
      <c r="F14" s="278"/>
    </row>
  </sheetData>
  <sheetProtection/>
  <printOptions/>
  <pageMargins left="0.7" right="0.7" top="0.75" bottom="0.75" header="0.3" footer="0.3"/>
  <pageSetup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Winnie</cp:lastModifiedBy>
  <cp:lastPrinted>2010-02-24T09:07:15Z</cp:lastPrinted>
  <dcterms:created xsi:type="dcterms:W3CDTF">2004-07-21T09:04:59Z</dcterms:created>
  <dcterms:modified xsi:type="dcterms:W3CDTF">2010-02-24T09:58:17Z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